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defaultThemeVersion="124226"/>
  <mc:AlternateContent xmlns:mc="http://schemas.openxmlformats.org/markup-compatibility/2006">
    <mc:Choice Requires="x15">
      <x15ac:absPath xmlns:x15ac="http://schemas.microsoft.com/office/spreadsheetml/2010/11/ac" url="W:\Railroad Financial Conferences Reports to Commissioners\Q4 2016\"/>
    </mc:Choice>
  </mc:AlternateContent>
  <bookViews>
    <workbookView xWindow="13815" yWindow="150" windowWidth="14985" windowHeight="12045" tabRatio="428" activeTab="1"/>
  </bookViews>
  <sheets>
    <sheet name="INPUT" sheetId="6" r:id="rId1"/>
    <sheet name="Output" sheetId="1" r:id="rId2"/>
  </sheets>
  <calcPr calcId="171027"/>
</workbook>
</file>

<file path=xl/calcChain.xml><?xml version="1.0" encoding="utf-8"?>
<calcChain xmlns="http://schemas.openxmlformats.org/spreadsheetml/2006/main">
  <c r="A20" i="1" l="1"/>
  <c r="C9" i="1" l="1"/>
  <c r="G16" i="1" l="1"/>
  <c r="F16" i="1"/>
  <c r="E16" i="1"/>
  <c r="D16" i="1"/>
  <c r="C16" i="1"/>
  <c r="G14" i="1"/>
  <c r="F14" i="1"/>
  <c r="E14" i="1"/>
  <c r="D14" i="1"/>
  <c r="C14" i="1"/>
  <c r="G12" i="1"/>
  <c r="F12" i="1"/>
  <c r="E12" i="1"/>
  <c r="D12" i="1"/>
  <c r="C12" i="1"/>
  <c r="G10" i="1"/>
  <c r="F10" i="1"/>
  <c r="E10" i="1"/>
  <c r="D10" i="1"/>
  <c r="C10" i="1"/>
  <c r="G8" i="1"/>
  <c r="F8" i="1"/>
  <c r="E8" i="1"/>
  <c r="D8" i="1"/>
  <c r="C8" i="1"/>
  <c r="A19" i="1"/>
  <c r="G6" i="1"/>
  <c r="F6" i="1"/>
  <c r="E6" i="1"/>
  <c r="D6" i="1"/>
  <c r="C6" i="1"/>
  <c r="G4" i="1"/>
  <c r="F4" i="1"/>
  <c r="E4" i="1"/>
  <c r="D4" i="1"/>
  <c r="C4" i="1"/>
  <c r="B3" i="1"/>
  <c r="B4" i="1"/>
  <c r="B14" i="1" s="1"/>
  <c r="A4" i="6"/>
  <c r="G17" i="1" s="1"/>
  <c r="C5" i="1" l="1"/>
  <c r="D5" i="1"/>
  <c r="E5" i="1"/>
  <c r="F5" i="1"/>
  <c r="G5" i="1"/>
  <c r="B6" i="1"/>
  <c r="B8" i="1"/>
  <c r="B12" i="1"/>
  <c r="B16" i="1"/>
  <c r="F7" i="1"/>
  <c r="D7" i="1"/>
  <c r="D9" i="1"/>
  <c r="F9" i="1"/>
  <c r="D11" i="1"/>
  <c r="F11" i="1"/>
  <c r="D13" i="1"/>
  <c r="F13" i="1"/>
  <c r="B10" i="1"/>
  <c r="G7" i="1"/>
  <c r="E7" i="1"/>
  <c r="C7" i="1"/>
  <c r="E9" i="1"/>
  <c r="G9" i="1"/>
  <c r="C11" i="1"/>
  <c r="E11" i="1"/>
  <c r="G11" i="1"/>
  <c r="C13" i="1"/>
  <c r="E13" i="1"/>
  <c r="G13" i="1"/>
  <c r="C15" i="1"/>
  <c r="D15" i="1"/>
  <c r="E15" i="1"/>
  <c r="F15" i="1"/>
  <c r="G15" i="1"/>
  <c r="C17" i="1"/>
  <c r="D17" i="1"/>
  <c r="E17" i="1"/>
  <c r="F17" i="1"/>
  <c r="B5" i="1"/>
  <c r="B17" i="1" l="1"/>
  <c r="B13" i="1"/>
  <c r="B9" i="1"/>
  <c r="B7" i="1"/>
  <c r="B15" i="1"/>
  <c r="B11" i="1"/>
</calcChain>
</file>

<file path=xl/sharedStrings.xml><?xml version="1.0" encoding="utf-8"?>
<sst xmlns="http://schemas.openxmlformats.org/spreadsheetml/2006/main" count="76" uniqueCount="40">
  <si>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</si>
  <si>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</si>
  <si>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</si>
  <si>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</si>
  <si>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</si>
  <si>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</si>
  <si>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</si>
  <si>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</si>
  <si>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</si>
  <si>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</si>
  <si>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</si>
  <si>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</si>
  <si>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</si>
  <si>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</si>
  <si>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</si>
  <si>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</si>
  <si>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</si>
  <si>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</si>
  <si>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</si>
  <si>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</si>
  <si>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</si>
  <si>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</si>
  <si>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</si>
  <si>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</si>
  <si>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</si>
  <si>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</si>
  <si>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</si>
  <si>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</si>
  <si>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</si>
  <si>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</si>
  <si>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</si>
  <si>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</si>
  <si>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</si>
  <si>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</si>
  <si>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</si>
  <si>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</si>
  <si>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</si>
  <si>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</si>
  <si>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CSX Transportation Inc.'s quarter ended on December 30, 2016.</t>
  </si>
  <si>
    <t>CSX Transportation Inc.'s quarter ended on December 25,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</si>
</sst>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43" formatCode="_(* #,##0.00_);_(* \(#,##0.00\);_(* &quot;-&quot;??_);_(@_)"/>
  </numFmts>
  <fonts count="9" x14ac:knownFonts="1">
    <font>
      <sz val="10"/>
      <color rgb="FF000000"/>
      <name val="Times New Roman"/>
      <charset val="204"/>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s>
  <fills count="5">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s>
  <cellStyleXfs count="4">
    <xf numFmtId="0" fontId="0" fillId="0" borderId="0"/>
    <xf numFmtId="43" fontId="4" fillId="0" borderId="0" applyFont="0" applyFill="0" applyBorder="0" applyAlignment="0" applyProtection="0"/>
    <xf numFmtId="0" fontId="6" fillId="0" borderId="0"/>
    <xf numFmtId="0" fontId="4" fillId="0" borderId="0"/>
  </cellStyleXfs>
  <cellXfs count="49">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1" fillId="2"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0" xfId="0" applyFont="1" applyFill="1" applyBorder="1" applyAlignment="1">
      <alignment horizontal="left" vertical="top"/>
    </xf>
    <xf numFmtId="0" fontId="6" fillId="0" borderId="0" xfId="2"/>
    <xf numFmtId="0" fontId="6" fillId="0" borderId="0" xfId="2" applyBorder="1"/>
    <xf numFmtId="0" fontId="7" fillId="0" borderId="0" xfId="2" applyFont="1" applyFill="1" applyBorder="1" applyAlignment="1">
      <alignment horizontal="center"/>
    </xf>
    <xf numFmtId="0" fontId="7" fillId="0" borderId="0" xfId="2" applyFont="1"/>
    <xf numFmtId="0" fontId="5" fillId="0" borderId="0" xfId="2" applyFont="1" applyFill="1" applyProtection="1"/>
    <xf numFmtId="0" fontId="6" fillId="0" borderId="0" xfId="2" applyFill="1"/>
    <xf numFmtId="0" fontId="5" fillId="3" borderId="0" xfId="2" applyFont="1" applyFill="1" applyProtection="1"/>
    <xf numFmtId="0" fontId="2" fillId="2" borderId="10" xfId="3" applyFont="1" applyFill="1" applyBorder="1" applyAlignment="1">
      <alignment horizontal="center" vertical="center" wrapText="1"/>
    </xf>
    <xf numFmtId="0" fontId="1" fillId="2" borderId="11"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1" fillId="2" borderId="12" xfId="3" applyFont="1" applyFill="1" applyBorder="1" applyAlignment="1">
      <alignment horizontal="center" vertical="center" wrapText="1"/>
    </xf>
    <xf numFmtId="41" fontId="6" fillId="0" borderId="9" xfId="2" applyNumberFormat="1" applyFill="1" applyBorder="1"/>
    <xf numFmtId="41" fontId="6" fillId="3" borderId="9" xfId="2" applyNumberFormat="1" applyFill="1" applyBorder="1"/>
    <xf numFmtId="41" fontId="6" fillId="0" borderId="13" xfId="2" applyNumberFormat="1" applyFill="1" applyBorder="1"/>
    <xf numFmtId="41" fontId="6" fillId="3" borderId="13" xfId="2" applyNumberFormat="1" applyFill="1" applyBorder="1"/>
    <xf numFmtId="41" fontId="6" fillId="0" borderId="14" xfId="2" applyNumberFormat="1" applyFont="1" applyFill="1" applyBorder="1" applyProtection="1"/>
    <xf numFmtId="41" fontId="6" fillId="3" borderId="14" xfId="2" applyNumberFormat="1" applyFont="1" applyFill="1" applyBorder="1" applyProtection="1"/>
    <xf numFmtId="0" fontId="8" fillId="3"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7" fillId="3" borderId="0" xfId="2" applyFont="1" applyFill="1" applyAlignment="1">
      <alignment horizontal="center" vertical="center"/>
    </xf>
    <xf numFmtId="37" fontId="2" fillId="2" borderId="1" xfId="1" applyNumberFormat="1" applyFont="1" applyFill="1" applyBorder="1" applyAlignment="1">
      <alignment horizontal="center" vertical="center" wrapText="1"/>
    </xf>
    <xf numFmtId="41" fontId="6" fillId="0" borderId="15" xfId="2" applyNumberFormat="1" applyFill="1" applyBorder="1"/>
    <xf numFmtId="41" fontId="6" fillId="0" borderId="16" xfId="2" applyNumberFormat="1" applyFill="1" applyBorder="1"/>
    <xf numFmtId="41" fontId="6" fillId="0" borderId="17" xfId="2" applyNumberFormat="1" applyFont="1" applyFill="1" applyBorder="1" applyProtection="1"/>
    <xf numFmtId="0" fontId="6" fillId="3" borderId="0" xfId="2" applyFill="1"/>
    <xf numFmtId="0" fontId="8" fillId="3" borderId="0" xfId="0" applyFont="1" applyFill="1" applyBorder="1" applyAlignment="1">
      <alignment horizontal="center" vertical="center" wrapText="1"/>
    </xf>
    <xf numFmtId="0" fontId="5" fillId="4" borderId="0" xfId="2" applyFont="1" applyFill="1" applyProtection="1"/>
    <xf numFmtId="41" fontId="6" fillId="4" borderId="13" xfId="2" applyNumberFormat="1" applyFill="1" applyBorder="1"/>
    <xf numFmtId="41" fontId="6" fillId="4" borderId="9" xfId="2" applyNumberFormat="1" applyFill="1" applyBorder="1"/>
    <xf numFmtId="41" fontId="6" fillId="4" borderId="14" xfId="2" applyNumberFormat="1" applyFont="1" applyFill="1" applyBorder="1" applyProtection="1"/>
    <xf numFmtId="0" fontId="6" fillId="4" borderId="0" xfId="2" applyFill="1"/>
    <xf numFmtId="0" fontId="7" fillId="0" borderId="6" xfId="2" applyFont="1" applyBorder="1" applyAlignment="1">
      <alignment horizontal="center"/>
    </xf>
    <xf numFmtId="0" fontId="7" fillId="0" borderId="7" xfId="2" applyFont="1" applyBorder="1" applyAlignment="1">
      <alignment horizontal="center"/>
    </xf>
    <xf numFmtId="0" fontId="7" fillId="0" borderId="8" xfId="2" applyFont="1" applyBorder="1" applyAlignment="1">
      <alignment horizontal="center"/>
    </xf>
    <xf numFmtId="0" fontId="7" fillId="0" borderId="2" xfId="2" applyFont="1" applyBorder="1" applyAlignment="1">
      <alignment horizontal="center"/>
    </xf>
    <xf numFmtId="0" fontId="7" fillId="0" borderId="3" xfId="2" applyFont="1" applyBorder="1" applyAlignment="1">
      <alignment horizontal="center"/>
    </xf>
    <xf numFmtId="0" fontId="7" fillId="0" borderId="4" xfId="2" applyFont="1" applyBorder="1" applyAlignment="1">
      <alignment horizontal="center"/>
    </xf>
    <xf numFmtId="0" fontId="7" fillId="3" borderId="0" xfId="2" applyFont="1" applyFill="1" applyAlignment="1">
      <alignment horizontal="center" wrapText="1"/>
    </xf>
    <xf numFmtId="0" fontId="1" fillId="2" borderId="18"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center" vertical="top"/>
    </xf>
    <xf numFmtId="0" fontId="2" fillId="2" borderId="18" xfId="0" applyFont="1" applyFill="1" applyBorder="1" applyAlignment="1">
      <alignment horizontal="left" vertical="center" wrapText="1"/>
    </xf>
    <xf numFmtId="0" fontId="2" fillId="2" borderId="5" xfId="0" applyFont="1" applyFill="1" applyBorder="1" applyAlignment="1">
      <alignment horizontal="left" vertical="center" wrapText="1"/>
    </xf>
  </cellXfs>
  <cellStyles count="4">
    <cellStyle name="Comma" xfId="1" builtinId="3"/>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
  <sheetViews>
    <sheetView topLeftCell="W1" zoomScale="115" zoomScaleNormal="115" workbookViewId="0">
      <selection activeCell="B13" sqref="B13"/>
    </sheetView>
  </sheetViews>
  <sheetFormatPr defaultRowHeight="11.25" x14ac:dyDescent="0.2"/>
  <cols>
    <col min="1" max="1" width="32" style="6" customWidth="1"/>
    <col min="2" max="2" width="10.5" style="6" customWidth="1"/>
    <col min="3" max="3" width="9.33203125" style="6" customWidth="1"/>
    <col min="4" max="4" width="9.6640625" style="6" customWidth="1"/>
    <col min="5" max="5" width="12.5" style="6" customWidth="1"/>
    <col min="6" max="12" width="9" style="6" customWidth="1"/>
    <col min="13" max="13" width="8.83203125" style="6" customWidth="1"/>
    <col min="14" max="16" width="9" style="6" customWidth="1"/>
    <col min="17" max="17" width="8" style="6" customWidth="1"/>
    <col min="18" max="18" width="8.83203125" style="6" customWidth="1"/>
    <col min="19" max="21" width="9" style="6" customWidth="1"/>
    <col min="22" max="26" width="9" style="6" bestFit="1" customWidth="1"/>
    <col min="27" max="27" width="8" style="6" bestFit="1" customWidth="1"/>
    <col min="28" max="28" width="8.83203125" style="6" bestFit="1" customWidth="1"/>
    <col min="29" max="33" width="9" style="6" bestFit="1" customWidth="1"/>
    <col min="34" max="34" width="9.6640625" style="6" bestFit="1" customWidth="1"/>
    <col min="35" max="36" width="9" style="6" bestFit="1" customWidth="1"/>
    <col min="37" max="197" width="9.33203125" style="6"/>
    <col min="198" max="198" width="32" style="6" customWidth="1"/>
    <col min="199" max="199" width="11.5" style="6" bestFit="1" customWidth="1"/>
    <col min="200" max="201" width="10.5" style="6" bestFit="1" customWidth="1"/>
    <col min="202" max="202" width="12.664062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640625" style="6" bestFit="1" customWidth="1"/>
    <col min="227" max="227" width="12.6640625" style="6" bestFit="1" customWidth="1"/>
    <col min="228" max="228" width="0" style="6" hidden="1" customWidth="1"/>
    <col min="229" max="229" width="11.5" style="6" bestFit="1" customWidth="1"/>
    <col min="230" max="231" width="10.5" style="6" bestFit="1" customWidth="1"/>
    <col min="232" max="232" width="12.5" style="6" bestFit="1" customWidth="1"/>
    <col min="233" max="233" width="35.6640625" style="6" bestFit="1" customWidth="1"/>
    <col min="234" max="234" width="11.5" style="6" bestFit="1" customWidth="1"/>
    <col min="235" max="236" width="10.5" style="6" bestFit="1" customWidth="1"/>
    <col min="237" max="237" width="12.6640625" style="6" bestFit="1" customWidth="1"/>
    <col min="238" max="238" width="12.5" style="6" bestFit="1" customWidth="1"/>
    <col min="239" max="239" width="11.5" style="6" bestFit="1" customWidth="1"/>
    <col min="240" max="240" width="10.5" style="6" bestFit="1" customWidth="1"/>
    <col min="241" max="241" width="12.6640625" style="6" bestFit="1" customWidth="1"/>
    <col min="242" max="242" width="12.5" style="6" bestFit="1" customWidth="1"/>
    <col min="243" max="244" width="9.5" style="6" bestFit="1" customWidth="1"/>
    <col min="245" max="245" width="12.6640625" style="6" bestFit="1" customWidth="1"/>
    <col min="246" max="246" width="10.5" style="6" bestFit="1" customWidth="1"/>
    <col min="247" max="248" width="9.5" style="6" bestFit="1" customWidth="1"/>
    <col min="249" max="249" width="12.6640625" style="6" bestFit="1" customWidth="1"/>
    <col min="250" max="250" width="11.5" style="6" bestFit="1" customWidth="1"/>
    <col min="251" max="252" width="10.5" style="6" bestFit="1" customWidth="1"/>
    <col min="253" max="253" width="12.6640625" style="6" bestFit="1" customWidth="1"/>
    <col min="254" max="254" width="10.5" style="6" bestFit="1" customWidth="1"/>
    <col min="255" max="255" width="9.5" style="6" bestFit="1" customWidth="1"/>
    <col min="256" max="256" width="9.6640625" style="6" bestFit="1" customWidth="1"/>
    <col min="257" max="257" width="12.6640625" style="6" bestFit="1" customWidth="1"/>
    <col min="258" max="258" width="11.5" style="6" bestFit="1" customWidth="1"/>
    <col min="259" max="260" width="10.5" style="6" bestFit="1" customWidth="1"/>
    <col min="261" max="261" width="12.5" style="6" bestFit="1" customWidth="1"/>
    <col min="262" max="262" width="12.6640625" style="6" customWidth="1"/>
    <col min="263" max="264" width="9.33203125" style="6"/>
    <col min="265" max="265" width="9.33203125" style="6" customWidth="1"/>
    <col min="266" max="453" width="9.33203125" style="6"/>
    <col min="454" max="454" width="32" style="6" customWidth="1"/>
    <col min="455" max="455" width="11.5" style="6" bestFit="1" customWidth="1"/>
    <col min="456" max="457" width="10.5" style="6" bestFit="1" customWidth="1"/>
    <col min="458" max="458" width="12.664062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640625" style="6" bestFit="1" customWidth="1"/>
    <col min="483" max="483" width="12.6640625" style="6" bestFit="1" customWidth="1"/>
    <col min="484" max="484" width="0" style="6" hidden="1" customWidth="1"/>
    <col min="485" max="485" width="11.5" style="6" bestFit="1" customWidth="1"/>
    <col min="486" max="487" width="10.5" style="6" bestFit="1" customWidth="1"/>
    <col min="488" max="488" width="12.5" style="6" bestFit="1" customWidth="1"/>
    <col min="489" max="489" width="35.6640625" style="6" bestFit="1" customWidth="1"/>
    <col min="490" max="490" width="11.5" style="6" bestFit="1" customWidth="1"/>
    <col min="491" max="492" width="10.5" style="6" bestFit="1" customWidth="1"/>
    <col min="493" max="493" width="12.6640625" style="6" bestFit="1" customWidth="1"/>
    <col min="494" max="494" width="12.5" style="6" bestFit="1" customWidth="1"/>
    <col min="495" max="495" width="11.5" style="6" bestFit="1" customWidth="1"/>
    <col min="496" max="496" width="10.5" style="6" bestFit="1" customWidth="1"/>
    <col min="497" max="497" width="12.6640625" style="6" bestFit="1" customWidth="1"/>
    <col min="498" max="498" width="12.5" style="6" bestFit="1" customWidth="1"/>
    <col min="499" max="500" width="9.5" style="6" bestFit="1" customWidth="1"/>
    <col min="501" max="501" width="12.6640625" style="6" bestFit="1" customWidth="1"/>
    <col min="502" max="502" width="10.5" style="6" bestFit="1" customWidth="1"/>
    <col min="503" max="504" width="9.5" style="6" bestFit="1" customWidth="1"/>
    <col min="505" max="505" width="12.6640625" style="6" bestFit="1" customWidth="1"/>
    <col min="506" max="506" width="11.5" style="6" bestFit="1" customWidth="1"/>
    <col min="507" max="508" width="10.5" style="6" bestFit="1" customWidth="1"/>
    <col min="509" max="509" width="12.6640625" style="6" bestFit="1" customWidth="1"/>
    <col min="510" max="510" width="10.5" style="6" bestFit="1" customWidth="1"/>
    <col min="511" max="511" width="9.5" style="6" bestFit="1" customWidth="1"/>
    <col min="512" max="512" width="9.6640625" style="6" bestFit="1" customWidth="1"/>
    <col min="513" max="513" width="12.6640625" style="6" bestFit="1" customWidth="1"/>
    <col min="514" max="514" width="11.5" style="6" bestFit="1" customWidth="1"/>
    <col min="515" max="516" width="10.5" style="6" bestFit="1" customWidth="1"/>
    <col min="517" max="517" width="12.5" style="6" bestFit="1" customWidth="1"/>
    <col min="518" max="518" width="12.6640625" style="6" customWidth="1"/>
    <col min="519" max="520" width="9.33203125" style="6"/>
    <col min="521" max="521" width="9.33203125" style="6" customWidth="1"/>
    <col min="522" max="709" width="9.33203125" style="6"/>
    <col min="710" max="710" width="32" style="6" customWidth="1"/>
    <col min="711" max="711" width="11.5" style="6" bestFit="1" customWidth="1"/>
    <col min="712" max="713" width="10.5" style="6" bestFit="1" customWidth="1"/>
    <col min="714" max="714" width="12.664062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640625" style="6" bestFit="1" customWidth="1"/>
    <col min="739" max="739" width="12.6640625" style="6" bestFit="1" customWidth="1"/>
    <col min="740" max="740" width="0" style="6" hidden="1" customWidth="1"/>
    <col min="741" max="741" width="11.5" style="6" bestFit="1" customWidth="1"/>
    <col min="742" max="743" width="10.5" style="6" bestFit="1" customWidth="1"/>
    <col min="744" max="744" width="12.5" style="6" bestFit="1" customWidth="1"/>
    <col min="745" max="745" width="35.6640625" style="6" bestFit="1" customWidth="1"/>
    <col min="746" max="746" width="11.5" style="6" bestFit="1" customWidth="1"/>
    <col min="747" max="748" width="10.5" style="6" bestFit="1" customWidth="1"/>
    <col min="749" max="749" width="12.6640625" style="6" bestFit="1" customWidth="1"/>
    <col min="750" max="750" width="12.5" style="6" bestFit="1" customWidth="1"/>
    <col min="751" max="751" width="11.5" style="6" bestFit="1" customWidth="1"/>
    <col min="752" max="752" width="10.5" style="6" bestFit="1" customWidth="1"/>
    <col min="753" max="753" width="12.6640625" style="6" bestFit="1" customWidth="1"/>
    <col min="754" max="754" width="12.5" style="6" bestFit="1" customWidth="1"/>
    <col min="755" max="756" width="9.5" style="6" bestFit="1" customWidth="1"/>
    <col min="757" max="757" width="12.6640625" style="6" bestFit="1" customWidth="1"/>
    <col min="758" max="758" width="10.5" style="6" bestFit="1" customWidth="1"/>
    <col min="759" max="760" width="9.5" style="6" bestFit="1" customWidth="1"/>
    <col min="761" max="761" width="12.6640625" style="6" bestFit="1" customWidth="1"/>
    <col min="762" max="762" width="11.5" style="6" bestFit="1" customWidth="1"/>
    <col min="763" max="764" width="10.5" style="6" bestFit="1" customWidth="1"/>
    <col min="765" max="765" width="12.6640625" style="6" bestFit="1" customWidth="1"/>
    <col min="766" max="766" width="10.5" style="6" bestFit="1" customWidth="1"/>
    <col min="767" max="767" width="9.5" style="6" bestFit="1" customWidth="1"/>
    <col min="768" max="768" width="9.6640625" style="6" bestFit="1" customWidth="1"/>
    <col min="769" max="769" width="12.6640625" style="6" bestFit="1" customWidth="1"/>
    <col min="770" max="770" width="11.5" style="6" bestFit="1" customWidth="1"/>
    <col min="771" max="772" width="10.5" style="6" bestFit="1" customWidth="1"/>
    <col min="773" max="773" width="12.5" style="6" bestFit="1" customWidth="1"/>
    <col min="774" max="774" width="12.6640625" style="6" customWidth="1"/>
    <col min="775" max="776" width="9.33203125" style="6"/>
    <col min="777" max="777" width="9.33203125" style="6" customWidth="1"/>
    <col min="778" max="965" width="9.33203125" style="6"/>
    <col min="966" max="966" width="32" style="6" customWidth="1"/>
    <col min="967" max="967" width="11.5" style="6" bestFit="1" customWidth="1"/>
    <col min="968" max="969" width="10.5" style="6" bestFit="1" customWidth="1"/>
    <col min="970" max="970" width="12.664062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640625" style="6" bestFit="1" customWidth="1"/>
    <col min="995" max="995" width="12.664062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640625" style="6" bestFit="1" customWidth="1"/>
    <col min="1002" max="1002" width="11.5" style="6" bestFit="1" customWidth="1"/>
    <col min="1003" max="1004" width="10.5" style="6" bestFit="1" customWidth="1"/>
    <col min="1005" max="1005" width="12.6640625" style="6" bestFit="1" customWidth="1"/>
    <col min="1006" max="1006" width="12.5" style="6" bestFit="1" customWidth="1"/>
    <col min="1007" max="1007" width="11.5" style="6" bestFit="1" customWidth="1"/>
    <col min="1008" max="1008" width="10.5" style="6" bestFit="1" customWidth="1"/>
    <col min="1009" max="1009" width="12.6640625" style="6" bestFit="1" customWidth="1"/>
    <col min="1010" max="1010" width="12.5" style="6" bestFit="1" customWidth="1"/>
    <col min="1011" max="1012" width="9.5" style="6" bestFit="1" customWidth="1"/>
    <col min="1013" max="1013" width="12.6640625" style="6" bestFit="1" customWidth="1"/>
    <col min="1014" max="1014" width="10.5" style="6" bestFit="1" customWidth="1"/>
    <col min="1015" max="1016" width="9.5" style="6" bestFit="1" customWidth="1"/>
    <col min="1017" max="1017" width="12.6640625" style="6" bestFit="1" customWidth="1"/>
    <col min="1018" max="1018" width="11.5" style="6" bestFit="1" customWidth="1"/>
    <col min="1019" max="1020" width="10.5" style="6" bestFit="1" customWidth="1"/>
    <col min="1021" max="1021" width="12.6640625" style="6" bestFit="1" customWidth="1"/>
    <col min="1022" max="1022" width="10.5" style="6" bestFit="1" customWidth="1"/>
    <col min="1023" max="1023" width="9.5" style="6" bestFit="1" customWidth="1"/>
    <col min="1024" max="1024" width="9.6640625" style="6" bestFit="1" customWidth="1"/>
    <col min="1025" max="1025" width="12.6640625" style="6" bestFit="1" customWidth="1"/>
    <col min="1026" max="1026" width="11.5" style="6" bestFit="1" customWidth="1"/>
    <col min="1027" max="1028" width="10.5" style="6" bestFit="1" customWidth="1"/>
    <col min="1029" max="1029" width="12.5" style="6" bestFit="1" customWidth="1"/>
    <col min="1030" max="1030" width="12.6640625" style="6" customWidth="1"/>
    <col min="1031" max="1032" width="9.33203125" style="6"/>
    <col min="1033" max="1033" width="9.33203125" style="6" customWidth="1"/>
    <col min="1034" max="1221" width="9.33203125" style="6"/>
    <col min="1222" max="1222" width="32" style="6" customWidth="1"/>
    <col min="1223" max="1223" width="11.5" style="6" bestFit="1" customWidth="1"/>
    <col min="1224" max="1225" width="10.5" style="6" bestFit="1" customWidth="1"/>
    <col min="1226" max="1226" width="12.664062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640625" style="6" bestFit="1" customWidth="1"/>
    <col min="1251" max="1251" width="12.664062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640625" style="6" bestFit="1" customWidth="1"/>
    <col min="1258" max="1258" width="11.5" style="6" bestFit="1" customWidth="1"/>
    <col min="1259" max="1260" width="10.5" style="6" bestFit="1" customWidth="1"/>
    <col min="1261" max="1261" width="12.6640625" style="6" bestFit="1" customWidth="1"/>
    <col min="1262" max="1262" width="12.5" style="6" bestFit="1" customWidth="1"/>
    <col min="1263" max="1263" width="11.5" style="6" bestFit="1" customWidth="1"/>
    <col min="1264" max="1264" width="10.5" style="6" bestFit="1" customWidth="1"/>
    <col min="1265" max="1265" width="12.6640625" style="6" bestFit="1" customWidth="1"/>
    <col min="1266" max="1266" width="12.5" style="6" bestFit="1" customWidth="1"/>
    <col min="1267" max="1268" width="9.5" style="6" bestFit="1" customWidth="1"/>
    <col min="1269" max="1269" width="12.6640625" style="6" bestFit="1" customWidth="1"/>
    <col min="1270" max="1270" width="10.5" style="6" bestFit="1" customWidth="1"/>
    <col min="1271" max="1272" width="9.5" style="6" bestFit="1" customWidth="1"/>
    <col min="1273" max="1273" width="12.6640625" style="6" bestFit="1" customWidth="1"/>
    <col min="1274" max="1274" width="11.5" style="6" bestFit="1" customWidth="1"/>
    <col min="1275" max="1276" width="10.5" style="6" bestFit="1" customWidth="1"/>
    <col min="1277" max="1277" width="12.6640625" style="6" bestFit="1" customWidth="1"/>
    <col min="1278" max="1278" width="10.5" style="6" bestFit="1" customWidth="1"/>
    <col min="1279" max="1279" width="9.5" style="6" bestFit="1" customWidth="1"/>
    <col min="1280" max="1280" width="9.6640625" style="6" bestFit="1" customWidth="1"/>
    <col min="1281" max="1281" width="12.6640625" style="6" bestFit="1" customWidth="1"/>
    <col min="1282" max="1282" width="11.5" style="6" bestFit="1" customWidth="1"/>
    <col min="1283" max="1284" width="10.5" style="6" bestFit="1" customWidth="1"/>
    <col min="1285" max="1285" width="12.5" style="6" bestFit="1" customWidth="1"/>
    <col min="1286" max="1286" width="12.6640625" style="6" customWidth="1"/>
    <col min="1287" max="1288" width="9.33203125" style="6"/>
    <col min="1289" max="1289" width="9.33203125" style="6" customWidth="1"/>
    <col min="1290" max="1477" width="9.33203125" style="6"/>
    <col min="1478" max="1478" width="32" style="6" customWidth="1"/>
    <col min="1479" max="1479" width="11.5" style="6" bestFit="1" customWidth="1"/>
    <col min="1480" max="1481" width="10.5" style="6" bestFit="1" customWidth="1"/>
    <col min="1482" max="1482" width="12.664062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640625" style="6" bestFit="1" customWidth="1"/>
    <col min="1507" max="1507" width="12.664062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640625" style="6" bestFit="1" customWidth="1"/>
    <col min="1514" max="1514" width="11.5" style="6" bestFit="1" customWidth="1"/>
    <col min="1515" max="1516" width="10.5" style="6" bestFit="1" customWidth="1"/>
    <col min="1517" max="1517" width="12.6640625" style="6" bestFit="1" customWidth="1"/>
    <col min="1518" max="1518" width="12.5" style="6" bestFit="1" customWidth="1"/>
    <col min="1519" max="1519" width="11.5" style="6" bestFit="1" customWidth="1"/>
    <col min="1520" max="1520" width="10.5" style="6" bestFit="1" customWidth="1"/>
    <col min="1521" max="1521" width="12.6640625" style="6" bestFit="1" customWidth="1"/>
    <col min="1522" max="1522" width="12.5" style="6" bestFit="1" customWidth="1"/>
    <col min="1523" max="1524" width="9.5" style="6" bestFit="1" customWidth="1"/>
    <col min="1525" max="1525" width="12.6640625" style="6" bestFit="1" customWidth="1"/>
    <col min="1526" max="1526" width="10.5" style="6" bestFit="1" customWidth="1"/>
    <col min="1527" max="1528" width="9.5" style="6" bestFit="1" customWidth="1"/>
    <col min="1529" max="1529" width="12.6640625" style="6" bestFit="1" customWidth="1"/>
    <col min="1530" max="1530" width="11.5" style="6" bestFit="1" customWidth="1"/>
    <col min="1531" max="1532" width="10.5" style="6" bestFit="1" customWidth="1"/>
    <col min="1533" max="1533" width="12.6640625" style="6" bestFit="1" customWidth="1"/>
    <col min="1534" max="1534" width="10.5" style="6" bestFit="1" customWidth="1"/>
    <col min="1535" max="1535" width="9.5" style="6" bestFit="1" customWidth="1"/>
    <col min="1536" max="1536" width="9.6640625" style="6" bestFit="1" customWidth="1"/>
    <col min="1537" max="1537" width="12.6640625" style="6" bestFit="1" customWidth="1"/>
    <col min="1538" max="1538" width="11.5" style="6" bestFit="1" customWidth="1"/>
    <col min="1539" max="1540" width="10.5" style="6" bestFit="1" customWidth="1"/>
    <col min="1541" max="1541" width="12.5" style="6" bestFit="1" customWidth="1"/>
    <col min="1542" max="1542" width="12.6640625" style="6" customWidth="1"/>
    <col min="1543" max="1544" width="9.33203125" style="6"/>
    <col min="1545" max="1545" width="9.33203125" style="6" customWidth="1"/>
    <col min="1546" max="1733" width="9.33203125" style="6"/>
    <col min="1734" max="1734" width="32" style="6" customWidth="1"/>
    <col min="1735" max="1735" width="11.5" style="6" bestFit="1" customWidth="1"/>
    <col min="1736" max="1737" width="10.5" style="6" bestFit="1" customWidth="1"/>
    <col min="1738" max="1738" width="12.664062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640625" style="6" bestFit="1" customWidth="1"/>
    <col min="1763" max="1763" width="12.664062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640625" style="6" bestFit="1" customWidth="1"/>
    <col min="1770" max="1770" width="11.5" style="6" bestFit="1" customWidth="1"/>
    <col min="1771" max="1772" width="10.5" style="6" bestFit="1" customWidth="1"/>
    <col min="1773" max="1773" width="12.6640625" style="6" bestFit="1" customWidth="1"/>
    <col min="1774" max="1774" width="12.5" style="6" bestFit="1" customWidth="1"/>
    <col min="1775" max="1775" width="11.5" style="6" bestFit="1" customWidth="1"/>
    <col min="1776" max="1776" width="10.5" style="6" bestFit="1" customWidth="1"/>
    <col min="1777" max="1777" width="12.6640625" style="6" bestFit="1" customWidth="1"/>
    <col min="1778" max="1778" width="12.5" style="6" bestFit="1" customWidth="1"/>
    <col min="1779" max="1780" width="9.5" style="6" bestFit="1" customWidth="1"/>
    <col min="1781" max="1781" width="12.6640625" style="6" bestFit="1" customWidth="1"/>
    <col min="1782" max="1782" width="10.5" style="6" bestFit="1" customWidth="1"/>
    <col min="1783" max="1784" width="9.5" style="6" bestFit="1" customWidth="1"/>
    <col min="1785" max="1785" width="12.6640625" style="6" bestFit="1" customWidth="1"/>
    <col min="1786" max="1786" width="11.5" style="6" bestFit="1" customWidth="1"/>
    <col min="1787" max="1788" width="10.5" style="6" bestFit="1" customWidth="1"/>
    <col min="1789" max="1789" width="12.6640625" style="6" bestFit="1" customWidth="1"/>
    <col min="1790" max="1790" width="10.5" style="6" bestFit="1" customWidth="1"/>
    <col min="1791" max="1791" width="9.5" style="6" bestFit="1" customWidth="1"/>
    <col min="1792" max="1792" width="9.6640625" style="6" bestFit="1" customWidth="1"/>
    <col min="1793" max="1793" width="12.6640625" style="6" bestFit="1" customWidth="1"/>
    <col min="1794" max="1794" width="11.5" style="6" bestFit="1" customWidth="1"/>
    <col min="1795" max="1796" width="10.5" style="6" bestFit="1" customWidth="1"/>
    <col min="1797" max="1797" width="12.5" style="6" bestFit="1" customWidth="1"/>
    <col min="1798" max="1798" width="12.6640625" style="6" customWidth="1"/>
    <col min="1799" max="1800" width="9.33203125" style="6"/>
    <col min="1801" max="1801" width="9.33203125" style="6" customWidth="1"/>
    <col min="1802" max="1989" width="9.33203125" style="6"/>
    <col min="1990" max="1990" width="32" style="6" customWidth="1"/>
    <col min="1991" max="1991" width="11.5" style="6" bestFit="1" customWidth="1"/>
    <col min="1992" max="1993" width="10.5" style="6" bestFit="1" customWidth="1"/>
    <col min="1994" max="1994" width="12.664062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640625" style="6" bestFit="1" customWidth="1"/>
    <col min="2019" max="2019" width="12.664062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640625" style="6" bestFit="1" customWidth="1"/>
    <col min="2026" max="2026" width="11.5" style="6" bestFit="1" customWidth="1"/>
    <col min="2027" max="2028" width="10.5" style="6" bestFit="1" customWidth="1"/>
    <col min="2029" max="2029" width="12.6640625" style="6" bestFit="1" customWidth="1"/>
    <col min="2030" max="2030" width="12.5" style="6" bestFit="1" customWidth="1"/>
    <col min="2031" max="2031" width="11.5" style="6" bestFit="1" customWidth="1"/>
    <col min="2032" max="2032" width="10.5" style="6" bestFit="1" customWidth="1"/>
    <col min="2033" max="2033" width="12.6640625" style="6" bestFit="1" customWidth="1"/>
    <col min="2034" max="2034" width="12.5" style="6" bestFit="1" customWidth="1"/>
    <col min="2035" max="2036" width="9.5" style="6" bestFit="1" customWidth="1"/>
    <col min="2037" max="2037" width="12.6640625" style="6" bestFit="1" customWidth="1"/>
    <col min="2038" max="2038" width="10.5" style="6" bestFit="1" customWidth="1"/>
    <col min="2039" max="2040" width="9.5" style="6" bestFit="1" customWidth="1"/>
    <col min="2041" max="2041" width="12.6640625" style="6" bestFit="1" customWidth="1"/>
    <col min="2042" max="2042" width="11.5" style="6" bestFit="1" customWidth="1"/>
    <col min="2043" max="2044" width="10.5" style="6" bestFit="1" customWidth="1"/>
    <col min="2045" max="2045" width="12.6640625" style="6" bestFit="1" customWidth="1"/>
    <col min="2046" max="2046" width="10.5" style="6" bestFit="1" customWidth="1"/>
    <col min="2047" max="2047" width="9.5" style="6" bestFit="1" customWidth="1"/>
    <col min="2048" max="2048" width="9.6640625" style="6" bestFit="1" customWidth="1"/>
    <col min="2049" max="2049" width="12.6640625" style="6" bestFit="1" customWidth="1"/>
    <col min="2050" max="2050" width="11.5" style="6" bestFit="1" customWidth="1"/>
    <col min="2051" max="2052" width="10.5" style="6" bestFit="1" customWidth="1"/>
    <col min="2053" max="2053" width="12.5" style="6" bestFit="1" customWidth="1"/>
    <col min="2054" max="2054" width="12.6640625" style="6" customWidth="1"/>
    <col min="2055" max="2056" width="9.33203125" style="6"/>
    <col min="2057" max="2057" width="9.33203125" style="6" customWidth="1"/>
    <col min="2058" max="2245" width="9.33203125" style="6"/>
    <col min="2246" max="2246" width="32" style="6" customWidth="1"/>
    <col min="2247" max="2247" width="11.5" style="6" bestFit="1" customWidth="1"/>
    <col min="2248" max="2249" width="10.5" style="6" bestFit="1" customWidth="1"/>
    <col min="2250" max="2250" width="12.664062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640625" style="6" bestFit="1" customWidth="1"/>
    <col min="2275" max="2275" width="12.664062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640625" style="6" bestFit="1" customWidth="1"/>
    <col min="2282" max="2282" width="11.5" style="6" bestFit="1" customWidth="1"/>
    <col min="2283" max="2284" width="10.5" style="6" bestFit="1" customWidth="1"/>
    <col min="2285" max="2285" width="12.6640625" style="6" bestFit="1" customWidth="1"/>
    <col min="2286" max="2286" width="12.5" style="6" bestFit="1" customWidth="1"/>
    <col min="2287" max="2287" width="11.5" style="6" bestFit="1" customWidth="1"/>
    <col min="2288" max="2288" width="10.5" style="6" bestFit="1" customWidth="1"/>
    <col min="2289" max="2289" width="12.6640625" style="6" bestFit="1" customWidth="1"/>
    <col min="2290" max="2290" width="12.5" style="6" bestFit="1" customWidth="1"/>
    <col min="2291" max="2292" width="9.5" style="6" bestFit="1" customWidth="1"/>
    <col min="2293" max="2293" width="12.6640625" style="6" bestFit="1" customWidth="1"/>
    <col min="2294" max="2294" width="10.5" style="6" bestFit="1" customWidth="1"/>
    <col min="2295" max="2296" width="9.5" style="6" bestFit="1" customWidth="1"/>
    <col min="2297" max="2297" width="12.6640625" style="6" bestFit="1" customWidth="1"/>
    <col min="2298" max="2298" width="11.5" style="6" bestFit="1" customWidth="1"/>
    <col min="2299" max="2300" width="10.5" style="6" bestFit="1" customWidth="1"/>
    <col min="2301" max="2301" width="12.6640625" style="6" bestFit="1" customWidth="1"/>
    <col min="2302" max="2302" width="10.5" style="6" bestFit="1" customWidth="1"/>
    <col min="2303" max="2303" width="9.5" style="6" bestFit="1" customWidth="1"/>
    <col min="2304" max="2304" width="9.6640625" style="6" bestFit="1" customWidth="1"/>
    <col min="2305" max="2305" width="12.6640625" style="6" bestFit="1" customWidth="1"/>
    <col min="2306" max="2306" width="11.5" style="6" bestFit="1" customWidth="1"/>
    <col min="2307" max="2308" width="10.5" style="6" bestFit="1" customWidth="1"/>
    <col min="2309" max="2309" width="12.5" style="6" bestFit="1" customWidth="1"/>
    <col min="2310" max="2310" width="12.6640625" style="6" customWidth="1"/>
    <col min="2311" max="2312" width="9.33203125" style="6"/>
    <col min="2313" max="2313" width="9.33203125" style="6" customWidth="1"/>
    <col min="2314" max="2501" width="9.33203125" style="6"/>
    <col min="2502" max="2502" width="32" style="6" customWidth="1"/>
    <col min="2503" max="2503" width="11.5" style="6" bestFit="1" customWidth="1"/>
    <col min="2504" max="2505" width="10.5" style="6" bestFit="1" customWidth="1"/>
    <col min="2506" max="2506" width="12.664062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640625" style="6" bestFit="1" customWidth="1"/>
    <col min="2531" max="2531" width="12.664062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640625" style="6" bestFit="1" customWidth="1"/>
    <col min="2538" max="2538" width="11.5" style="6" bestFit="1" customWidth="1"/>
    <col min="2539" max="2540" width="10.5" style="6" bestFit="1" customWidth="1"/>
    <col min="2541" max="2541" width="12.6640625" style="6" bestFit="1" customWidth="1"/>
    <col min="2542" max="2542" width="12.5" style="6" bestFit="1" customWidth="1"/>
    <col min="2543" max="2543" width="11.5" style="6" bestFit="1" customWidth="1"/>
    <col min="2544" max="2544" width="10.5" style="6" bestFit="1" customWidth="1"/>
    <col min="2545" max="2545" width="12.6640625" style="6" bestFit="1" customWidth="1"/>
    <col min="2546" max="2546" width="12.5" style="6" bestFit="1" customWidth="1"/>
    <col min="2547" max="2548" width="9.5" style="6" bestFit="1" customWidth="1"/>
    <col min="2549" max="2549" width="12.6640625" style="6" bestFit="1" customWidth="1"/>
    <col min="2550" max="2550" width="10.5" style="6" bestFit="1" customWidth="1"/>
    <col min="2551" max="2552" width="9.5" style="6" bestFit="1" customWidth="1"/>
    <col min="2553" max="2553" width="12.6640625" style="6" bestFit="1" customWidth="1"/>
    <col min="2554" max="2554" width="11.5" style="6" bestFit="1" customWidth="1"/>
    <col min="2555" max="2556" width="10.5" style="6" bestFit="1" customWidth="1"/>
    <col min="2557" max="2557" width="12.6640625" style="6" bestFit="1" customWidth="1"/>
    <col min="2558" max="2558" width="10.5" style="6" bestFit="1" customWidth="1"/>
    <col min="2559" max="2559" width="9.5" style="6" bestFit="1" customWidth="1"/>
    <col min="2560" max="2560" width="9.6640625" style="6" bestFit="1" customWidth="1"/>
    <col min="2561" max="2561" width="12.6640625" style="6" bestFit="1" customWidth="1"/>
    <col min="2562" max="2562" width="11.5" style="6" bestFit="1" customWidth="1"/>
    <col min="2563" max="2564" width="10.5" style="6" bestFit="1" customWidth="1"/>
    <col min="2565" max="2565" width="12.5" style="6" bestFit="1" customWidth="1"/>
    <col min="2566" max="2566" width="12.6640625" style="6" customWidth="1"/>
    <col min="2567" max="2568" width="9.33203125" style="6"/>
    <col min="2569" max="2569" width="9.33203125" style="6" customWidth="1"/>
    <col min="2570" max="2757" width="9.33203125" style="6"/>
    <col min="2758" max="2758" width="32" style="6" customWidth="1"/>
    <col min="2759" max="2759" width="11.5" style="6" bestFit="1" customWidth="1"/>
    <col min="2760" max="2761" width="10.5" style="6" bestFit="1" customWidth="1"/>
    <col min="2762" max="2762" width="12.664062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640625" style="6" bestFit="1" customWidth="1"/>
    <col min="2787" max="2787" width="12.664062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640625" style="6" bestFit="1" customWidth="1"/>
    <col min="2794" max="2794" width="11.5" style="6" bestFit="1" customWidth="1"/>
    <col min="2795" max="2796" width="10.5" style="6" bestFit="1" customWidth="1"/>
    <col min="2797" max="2797" width="12.6640625" style="6" bestFit="1" customWidth="1"/>
    <col min="2798" max="2798" width="12.5" style="6" bestFit="1" customWidth="1"/>
    <col min="2799" max="2799" width="11.5" style="6" bestFit="1" customWidth="1"/>
    <col min="2800" max="2800" width="10.5" style="6" bestFit="1" customWidth="1"/>
    <col min="2801" max="2801" width="12.6640625" style="6" bestFit="1" customWidth="1"/>
    <col min="2802" max="2802" width="12.5" style="6" bestFit="1" customWidth="1"/>
    <col min="2803" max="2804" width="9.5" style="6" bestFit="1" customWidth="1"/>
    <col min="2805" max="2805" width="12.6640625" style="6" bestFit="1" customWidth="1"/>
    <col min="2806" max="2806" width="10.5" style="6" bestFit="1" customWidth="1"/>
    <col min="2807" max="2808" width="9.5" style="6" bestFit="1" customWidth="1"/>
    <col min="2809" max="2809" width="12.6640625" style="6" bestFit="1" customWidth="1"/>
    <col min="2810" max="2810" width="11.5" style="6" bestFit="1" customWidth="1"/>
    <col min="2811" max="2812" width="10.5" style="6" bestFit="1" customWidth="1"/>
    <col min="2813" max="2813" width="12.6640625" style="6" bestFit="1" customWidth="1"/>
    <col min="2814" max="2814" width="10.5" style="6" bestFit="1" customWidth="1"/>
    <col min="2815" max="2815" width="9.5" style="6" bestFit="1" customWidth="1"/>
    <col min="2816" max="2816" width="9.6640625" style="6" bestFit="1" customWidth="1"/>
    <col min="2817" max="2817" width="12.6640625" style="6" bestFit="1" customWidth="1"/>
    <col min="2818" max="2818" width="11.5" style="6" bestFit="1" customWidth="1"/>
    <col min="2819" max="2820" width="10.5" style="6" bestFit="1" customWidth="1"/>
    <col min="2821" max="2821" width="12.5" style="6" bestFit="1" customWidth="1"/>
    <col min="2822" max="2822" width="12.6640625" style="6" customWidth="1"/>
    <col min="2823" max="2824" width="9.33203125" style="6"/>
    <col min="2825" max="2825" width="9.33203125" style="6" customWidth="1"/>
    <col min="2826" max="3013" width="9.33203125" style="6"/>
    <col min="3014" max="3014" width="32" style="6" customWidth="1"/>
    <col min="3015" max="3015" width="11.5" style="6" bestFit="1" customWidth="1"/>
    <col min="3016" max="3017" width="10.5" style="6" bestFit="1" customWidth="1"/>
    <col min="3018" max="3018" width="12.664062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640625" style="6" bestFit="1" customWidth="1"/>
    <col min="3043" max="3043" width="12.664062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640625" style="6" bestFit="1" customWidth="1"/>
    <col min="3050" max="3050" width="11.5" style="6" bestFit="1" customWidth="1"/>
    <col min="3051" max="3052" width="10.5" style="6" bestFit="1" customWidth="1"/>
    <col min="3053" max="3053" width="12.6640625" style="6" bestFit="1" customWidth="1"/>
    <col min="3054" max="3054" width="12.5" style="6" bestFit="1" customWidth="1"/>
    <col min="3055" max="3055" width="11.5" style="6" bestFit="1" customWidth="1"/>
    <col min="3056" max="3056" width="10.5" style="6" bestFit="1" customWidth="1"/>
    <col min="3057" max="3057" width="12.6640625" style="6" bestFit="1" customWidth="1"/>
    <col min="3058" max="3058" width="12.5" style="6" bestFit="1" customWidth="1"/>
    <col min="3059" max="3060" width="9.5" style="6" bestFit="1" customWidth="1"/>
    <col min="3061" max="3061" width="12.6640625" style="6" bestFit="1" customWidth="1"/>
    <col min="3062" max="3062" width="10.5" style="6" bestFit="1" customWidth="1"/>
    <col min="3063" max="3064" width="9.5" style="6" bestFit="1" customWidth="1"/>
    <col min="3065" max="3065" width="12.6640625" style="6" bestFit="1" customWidth="1"/>
    <col min="3066" max="3066" width="11.5" style="6" bestFit="1" customWidth="1"/>
    <col min="3067" max="3068" width="10.5" style="6" bestFit="1" customWidth="1"/>
    <col min="3069" max="3069" width="12.6640625" style="6" bestFit="1" customWidth="1"/>
    <col min="3070" max="3070" width="10.5" style="6" bestFit="1" customWidth="1"/>
    <col min="3071" max="3071" width="9.5" style="6" bestFit="1" customWidth="1"/>
    <col min="3072" max="3072" width="9.6640625" style="6" bestFit="1" customWidth="1"/>
    <col min="3073" max="3073" width="12.6640625" style="6" bestFit="1" customWidth="1"/>
    <col min="3074" max="3074" width="11.5" style="6" bestFit="1" customWidth="1"/>
    <col min="3075" max="3076" width="10.5" style="6" bestFit="1" customWidth="1"/>
    <col min="3077" max="3077" width="12.5" style="6" bestFit="1" customWidth="1"/>
    <col min="3078" max="3078" width="12.6640625" style="6" customWidth="1"/>
    <col min="3079" max="3080" width="9.33203125" style="6"/>
    <col min="3081" max="3081" width="9.33203125" style="6" customWidth="1"/>
    <col min="3082" max="3269" width="9.33203125" style="6"/>
    <col min="3270" max="3270" width="32" style="6" customWidth="1"/>
    <col min="3271" max="3271" width="11.5" style="6" bestFit="1" customWidth="1"/>
    <col min="3272" max="3273" width="10.5" style="6" bestFit="1" customWidth="1"/>
    <col min="3274" max="3274" width="12.664062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640625" style="6" bestFit="1" customWidth="1"/>
    <col min="3299" max="3299" width="12.664062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640625" style="6" bestFit="1" customWidth="1"/>
    <col min="3306" max="3306" width="11.5" style="6" bestFit="1" customWidth="1"/>
    <col min="3307" max="3308" width="10.5" style="6" bestFit="1" customWidth="1"/>
    <col min="3309" max="3309" width="12.6640625" style="6" bestFit="1" customWidth="1"/>
    <col min="3310" max="3310" width="12.5" style="6" bestFit="1" customWidth="1"/>
    <col min="3311" max="3311" width="11.5" style="6" bestFit="1" customWidth="1"/>
    <col min="3312" max="3312" width="10.5" style="6" bestFit="1" customWidth="1"/>
    <col min="3313" max="3313" width="12.6640625" style="6" bestFit="1" customWidth="1"/>
    <col min="3314" max="3314" width="12.5" style="6" bestFit="1" customWidth="1"/>
    <col min="3315" max="3316" width="9.5" style="6" bestFit="1" customWidth="1"/>
    <col min="3317" max="3317" width="12.6640625" style="6" bestFit="1" customWidth="1"/>
    <col min="3318" max="3318" width="10.5" style="6" bestFit="1" customWidth="1"/>
    <col min="3319" max="3320" width="9.5" style="6" bestFit="1" customWidth="1"/>
    <col min="3321" max="3321" width="12.6640625" style="6" bestFit="1" customWidth="1"/>
    <col min="3322" max="3322" width="11.5" style="6" bestFit="1" customWidth="1"/>
    <col min="3323" max="3324" width="10.5" style="6" bestFit="1" customWidth="1"/>
    <col min="3325" max="3325" width="12.6640625" style="6" bestFit="1" customWidth="1"/>
    <col min="3326" max="3326" width="10.5" style="6" bestFit="1" customWidth="1"/>
    <col min="3327" max="3327" width="9.5" style="6" bestFit="1" customWidth="1"/>
    <col min="3328" max="3328" width="9.6640625" style="6" bestFit="1" customWidth="1"/>
    <col min="3329" max="3329" width="12.6640625" style="6" bestFit="1" customWidth="1"/>
    <col min="3330" max="3330" width="11.5" style="6" bestFit="1" customWidth="1"/>
    <col min="3331" max="3332" width="10.5" style="6" bestFit="1" customWidth="1"/>
    <col min="3333" max="3333" width="12.5" style="6" bestFit="1" customWidth="1"/>
    <col min="3334" max="3334" width="12.6640625" style="6" customWidth="1"/>
    <col min="3335" max="3336" width="9.33203125" style="6"/>
    <col min="3337" max="3337" width="9.33203125" style="6" customWidth="1"/>
    <col min="3338" max="3525" width="9.33203125" style="6"/>
    <col min="3526" max="3526" width="32" style="6" customWidth="1"/>
    <col min="3527" max="3527" width="11.5" style="6" bestFit="1" customWidth="1"/>
    <col min="3528" max="3529" width="10.5" style="6" bestFit="1" customWidth="1"/>
    <col min="3530" max="3530" width="12.664062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640625" style="6" bestFit="1" customWidth="1"/>
    <col min="3555" max="3555" width="12.664062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640625" style="6" bestFit="1" customWidth="1"/>
    <col min="3562" max="3562" width="11.5" style="6" bestFit="1" customWidth="1"/>
    <col min="3563" max="3564" width="10.5" style="6" bestFit="1" customWidth="1"/>
    <col min="3565" max="3565" width="12.6640625" style="6" bestFit="1" customWidth="1"/>
    <col min="3566" max="3566" width="12.5" style="6" bestFit="1" customWidth="1"/>
    <col min="3567" max="3567" width="11.5" style="6" bestFit="1" customWidth="1"/>
    <col min="3568" max="3568" width="10.5" style="6" bestFit="1" customWidth="1"/>
    <col min="3569" max="3569" width="12.6640625" style="6" bestFit="1" customWidth="1"/>
    <col min="3570" max="3570" width="12.5" style="6" bestFit="1" customWidth="1"/>
    <col min="3571" max="3572" width="9.5" style="6" bestFit="1" customWidth="1"/>
    <col min="3573" max="3573" width="12.6640625" style="6" bestFit="1" customWidth="1"/>
    <col min="3574" max="3574" width="10.5" style="6" bestFit="1" customWidth="1"/>
    <col min="3575" max="3576" width="9.5" style="6" bestFit="1" customWidth="1"/>
    <col min="3577" max="3577" width="12.6640625" style="6" bestFit="1" customWidth="1"/>
    <col min="3578" max="3578" width="11.5" style="6" bestFit="1" customWidth="1"/>
    <col min="3579" max="3580" width="10.5" style="6" bestFit="1" customWidth="1"/>
    <col min="3581" max="3581" width="12.6640625" style="6" bestFit="1" customWidth="1"/>
    <col min="3582" max="3582" width="10.5" style="6" bestFit="1" customWidth="1"/>
    <col min="3583" max="3583" width="9.5" style="6" bestFit="1" customWidth="1"/>
    <col min="3584" max="3584" width="9.6640625" style="6" bestFit="1" customWidth="1"/>
    <col min="3585" max="3585" width="12.6640625" style="6" bestFit="1" customWidth="1"/>
    <col min="3586" max="3586" width="11.5" style="6" bestFit="1" customWidth="1"/>
    <col min="3587" max="3588" width="10.5" style="6" bestFit="1" customWidth="1"/>
    <col min="3589" max="3589" width="12.5" style="6" bestFit="1" customWidth="1"/>
    <col min="3590" max="3590" width="12.6640625" style="6" customWidth="1"/>
    <col min="3591" max="3592" width="9.33203125" style="6"/>
    <col min="3593" max="3593" width="9.33203125" style="6" customWidth="1"/>
    <col min="3594" max="3781" width="9.33203125" style="6"/>
    <col min="3782" max="3782" width="32" style="6" customWidth="1"/>
    <col min="3783" max="3783" width="11.5" style="6" bestFit="1" customWidth="1"/>
    <col min="3784" max="3785" width="10.5" style="6" bestFit="1" customWidth="1"/>
    <col min="3786" max="3786" width="12.664062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640625" style="6" bestFit="1" customWidth="1"/>
    <col min="3811" max="3811" width="12.664062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640625" style="6" bestFit="1" customWidth="1"/>
    <col min="3818" max="3818" width="11.5" style="6" bestFit="1" customWidth="1"/>
    <col min="3819" max="3820" width="10.5" style="6" bestFit="1" customWidth="1"/>
    <col min="3821" max="3821" width="12.6640625" style="6" bestFit="1" customWidth="1"/>
    <col min="3822" max="3822" width="12.5" style="6" bestFit="1" customWidth="1"/>
    <col min="3823" max="3823" width="11.5" style="6" bestFit="1" customWidth="1"/>
    <col min="3824" max="3824" width="10.5" style="6" bestFit="1" customWidth="1"/>
    <col min="3825" max="3825" width="12.6640625" style="6" bestFit="1" customWidth="1"/>
    <col min="3826" max="3826" width="12.5" style="6" bestFit="1" customWidth="1"/>
    <col min="3827" max="3828" width="9.5" style="6" bestFit="1" customWidth="1"/>
    <col min="3829" max="3829" width="12.6640625" style="6" bestFit="1" customWidth="1"/>
    <col min="3830" max="3830" width="10.5" style="6" bestFit="1" customWidth="1"/>
    <col min="3831" max="3832" width="9.5" style="6" bestFit="1" customWidth="1"/>
    <col min="3833" max="3833" width="12.6640625" style="6" bestFit="1" customWidth="1"/>
    <col min="3834" max="3834" width="11.5" style="6" bestFit="1" customWidth="1"/>
    <col min="3835" max="3836" width="10.5" style="6" bestFit="1" customWidth="1"/>
    <col min="3837" max="3837" width="12.6640625" style="6" bestFit="1" customWidth="1"/>
    <col min="3838" max="3838" width="10.5" style="6" bestFit="1" customWidth="1"/>
    <col min="3839" max="3839" width="9.5" style="6" bestFit="1" customWidth="1"/>
    <col min="3840" max="3840" width="9.6640625" style="6" bestFit="1" customWidth="1"/>
    <col min="3841" max="3841" width="12.6640625" style="6" bestFit="1" customWidth="1"/>
    <col min="3842" max="3842" width="11.5" style="6" bestFit="1" customWidth="1"/>
    <col min="3843" max="3844" width="10.5" style="6" bestFit="1" customWidth="1"/>
    <col min="3845" max="3845" width="12.5" style="6" bestFit="1" customWidth="1"/>
    <col min="3846" max="3846" width="12.6640625" style="6" customWidth="1"/>
    <col min="3847" max="3848" width="9.33203125" style="6"/>
    <col min="3849" max="3849" width="9.33203125" style="6" customWidth="1"/>
    <col min="3850" max="4037" width="9.33203125" style="6"/>
    <col min="4038" max="4038" width="32" style="6" customWidth="1"/>
    <col min="4039" max="4039" width="11.5" style="6" bestFit="1" customWidth="1"/>
    <col min="4040" max="4041" width="10.5" style="6" bestFit="1" customWidth="1"/>
    <col min="4042" max="4042" width="12.664062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640625" style="6" bestFit="1" customWidth="1"/>
    <col min="4067" max="4067" width="12.664062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640625" style="6" bestFit="1" customWidth="1"/>
    <col min="4074" max="4074" width="11.5" style="6" bestFit="1" customWidth="1"/>
    <col min="4075" max="4076" width="10.5" style="6" bestFit="1" customWidth="1"/>
    <col min="4077" max="4077" width="12.6640625" style="6" bestFit="1" customWidth="1"/>
    <col min="4078" max="4078" width="12.5" style="6" bestFit="1" customWidth="1"/>
    <col min="4079" max="4079" width="11.5" style="6" bestFit="1" customWidth="1"/>
    <col min="4080" max="4080" width="10.5" style="6" bestFit="1" customWidth="1"/>
    <col min="4081" max="4081" width="12.6640625" style="6" bestFit="1" customWidth="1"/>
    <col min="4082" max="4082" width="12.5" style="6" bestFit="1" customWidth="1"/>
    <col min="4083" max="4084" width="9.5" style="6" bestFit="1" customWidth="1"/>
    <col min="4085" max="4085" width="12.6640625" style="6" bestFit="1" customWidth="1"/>
    <col min="4086" max="4086" width="10.5" style="6" bestFit="1" customWidth="1"/>
    <col min="4087" max="4088" width="9.5" style="6" bestFit="1" customWidth="1"/>
    <col min="4089" max="4089" width="12.6640625" style="6" bestFit="1" customWidth="1"/>
    <col min="4090" max="4090" width="11.5" style="6" bestFit="1" customWidth="1"/>
    <col min="4091" max="4092" width="10.5" style="6" bestFit="1" customWidth="1"/>
    <col min="4093" max="4093" width="12.6640625" style="6" bestFit="1" customWidth="1"/>
    <col min="4094" max="4094" width="10.5" style="6" bestFit="1" customWidth="1"/>
    <col min="4095" max="4095" width="9.5" style="6" bestFit="1" customWidth="1"/>
    <col min="4096" max="4096" width="9.6640625" style="6" bestFit="1" customWidth="1"/>
    <col min="4097" max="4097" width="12.6640625" style="6" bestFit="1" customWidth="1"/>
    <col min="4098" max="4098" width="11.5" style="6" bestFit="1" customWidth="1"/>
    <col min="4099" max="4100" width="10.5" style="6" bestFit="1" customWidth="1"/>
    <col min="4101" max="4101" width="12.5" style="6" bestFit="1" customWidth="1"/>
    <col min="4102" max="4102" width="12.6640625" style="6" customWidth="1"/>
    <col min="4103" max="4104" width="9.33203125" style="6"/>
    <col min="4105" max="4105" width="9.33203125" style="6" customWidth="1"/>
    <col min="4106" max="4293" width="9.33203125" style="6"/>
    <col min="4294" max="4294" width="32" style="6" customWidth="1"/>
    <col min="4295" max="4295" width="11.5" style="6" bestFit="1" customWidth="1"/>
    <col min="4296" max="4297" width="10.5" style="6" bestFit="1" customWidth="1"/>
    <col min="4298" max="4298" width="12.664062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640625" style="6" bestFit="1" customWidth="1"/>
    <col min="4323" max="4323" width="12.664062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640625" style="6" bestFit="1" customWidth="1"/>
    <col min="4330" max="4330" width="11.5" style="6" bestFit="1" customWidth="1"/>
    <col min="4331" max="4332" width="10.5" style="6" bestFit="1" customWidth="1"/>
    <col min="4333" max="4333" width="12.6640625" style="6" bestFit="1" customWidth="1"/>
    <col min="4334" max="4334" width="12.5" style="6" bestFit="1" customWidth="1"/>
    <col min="4335" max="4335" width="11.5" style="6" bestFit="1" customWidth="1"/>
    <col min="4336" max="4336" width="10.5" style="6" bestFit="1" customWidth="1"/>
    <col min="4337" max="4337" width="12.6640625" style="6" bestFit="1" customWidth="1"/>
    <col min="4338" max="4338" width="12.5" style="6" bestFit="1" customWidth="1"/>
    <col min="4339" max="4340" width="9.5" style="6" bestFit="1" customWidth="1"/>
    <col min="4341" max="4341" width="12.6640625" style="6" bestFit="1" customWidth="1"/>
    <col min="4342" max="4342" width="10.5" style="6" bestFit="1" customWidth="1"/>
    <col min="4343" max="4344" width="9.5" style="6" bestFit="1" customWidth="1"/>
    <col min="4345" max="4345" width="12.6640625" style="6" bestFit="1" customWidth="1"/>
    <col min="4346" max="4346" width="11.5" style="6" bestFit="1" customWidth="1"/>
    <col min="4347" max="4348" width="10.5" style="6" bestFit="1" customWidth="1"/>
    <col min="4349" max="4349" width="12.6640625" style="6" bestFit="1" customWidth="1"/>
    <col min="4350" max="4350" width="10.5" style="6" bestFit="1" customWidth="1"/>
    <col min="4351" max="4351" width="9.5" style="6" bestFit="1" customWidth="1"/>
    <col min="4352" max="4352" width="9.6640625" style="6" bestFit="1" customWidth="1"/>
    <col min="4353" max="4353" width="12.6640625" style="6" bestFit="1" customWidth="1"/>
    <col min="4354" max="4354" width="11.5" style="6" bestFit="1" customWidth="1"/>
    <col min="4355" max="4356" width="10.5" style="6" bestFit="1" customWidth="1"/>
    <col min="4357" max="4357" width="12.5" style="6" bestFit="1" customWidth="1"/>
    <col min="4358" max="4358" width="12.6640625" style="6" customWidth="1"/>
    <col min="4359" max="4360" width="9.33203125" style="6"/>
    <col min="4361" max="4361" width="9.33203125" style="6" customWidth="1"/>
    <col min="4362" max="4549" width="9.33203125" style="6"/>
    <col min="4550" max="4550" width="32" style="6" customWidth="1"/>
    <col min="4551" max="4551" width="11.5" style="6" bestFit="1" customWidth="1"/>
    <col min="4552" max="4553" width="10.5" style="6" bestFit="1" customWidth="1"/>
    <col min="4554" max="4554" width="12.664062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640625" style="6" bestFit="1" customWidth="1"/>
    <col min="4579" max="4579" width="12.664062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640625" style="6" bestFit="1" customWidth="1"/>
    <col min="4586" max="4586" width="11.5" style="6" bestFit="1" customWidth="1"/>
    <col min="4587" max="4588" width="10.5" style="6" bestFit="1" customWidth="1"/>
    <col min="4589" max="4589" width="12.6640625" style="6" bestFit="1" customWidth="1"/>
    <col min="4590" max="4590" width="12.5" style="6" bestFit="1" customWidth="1"/>
    <col min="4591" max="4591" width="11.5" style="6" bestFit="1" customWidth="1"/>
    <col min="4592" max="4592" width="10.5" style="6" bestFit="1" customWidth="1"/>
    <col min="4593" max="4593" width="12.6640625" style="6" bestFit="1" customWidth="1"/>
    <col min="4594" max="4594" width="12.5" style="6" bestFit="1" customWidth="1"/>
    <col min="4595" max="4596" width="9.5" style="6" bestFit="1" customWidth="1"/>
    <col min="4597" max="4597" width="12.6640625" style="6" bestFit="1" customWidth="1"/>
    <col min="4598" max="4598" width="10.5" style="6" bestFit="1" customWidth="1"/>
    <col min="4599" max="4600" width="9.5" style="6" bestFit="1" customWidth="1"/>
    <col min="4601" max="4601" width="12.6640625" style="6" bestFit="1" customWidth="1"/>
    <col min="4602" max="4602" width="11.5" style="6" bestFit="1" customWidth="1"/>
    <col min="4603" max="4604" width="10.5" style="6" bestFit="1" customWidth="1"/>
    <col min="4605" max="4605" width="12.6640625" style="6" bestFit="1" customWidth="1"/>
    <col min="4606" max="4606" width="10.5" style="6" bestFit="1" customWidth="1"/>
    <col min="4607" max="4607" width="9.5" style="6" bestFit="1" customWidth="1"/>
    <col min="4608" max="4608" width="9.6640625" style="6" bestFit="1" customWidth="1"/>
    <col min="4609" max="4609" width="12.6640625" style="6" bestFit="1" customWidth="1"/>
    <col min="4610" max="4610" width="11.5" style="6" bestFit="1" customWidth="1"/>
    <col min="4611" max="4612" width="10.5" style="6" bestFit="1" customWidth="1"/>
    <col min="4613" max="4613" width="12.5" style="6" bestFit="1" customWidth="1"/>
    <col min="4614" max="4614" width="12.6640625" style="6" customWidth="1"/>
    <col min="4615" max="4616" width="9.33203125" style="6"/>
    <col min="4617" max="4617" width="9.33203125" style="6" customWidth="1"/>
    <col min="4618" max="4805" width="9.33203125" style="6"/>
    <col min="4806" max="4806" width="32" style="6" customWidth="1"/>
    <col min="4807" max="4807" width="11.5" style="6" bestFit="1" customWidth="1"/>
    <col min="4808" max="4809" width="10.5" style="6" bestFit="1" customWidth="1"/>
    <col min="4810" max="4810" width="12.664062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640625" style="6" bestFit="1" customWidth="1"/>
    <col min="4835" max="4835" width="12.664062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640625" style="6" bestFit="1" customWidth="1"/>
    <col min="4842" max="4842" width="11.5" style="6" bestFit="1" customWidth="1"/>
    <col min="4843" max="4844" width="10.5" style="6" bestFit="1" customWidth="1"/>
    <col min="4845" max="4845" width="12.6640625" style="6" bestFit="1" customWidth="1"/>
    <col min="4846" max="4846" width="12.5" style="6" bestFit="1" customWidth="1"/>
    <col min="4847" max="4847" width="11.5" style="6" bestFit="1" customWidth="1"/>
    <col min="4848" max="4848" width="10.5" style="6" bestFit="1" customWidth="1"/>
    <col min="4849" max="4849" width="12.6640625" style="6" bestFit="1" customWidth="1"/>
    <col min="4850" max="4850" width="12.5" style="6" bestFit="1" customWidth="1"/>
    <col min="4851" max="4852" width="9.5" style="6" bestFit="1" customWidth="1"/>
    <col min="4853" max="4853" width="12.6640625" style="6" bestFit="1" customWidth="1"/>
    <col min="4854" max="4854" width="10.5" style="6" bestFit="1" customWidth="1"/>
    <col min="4855" max="4856" width="9.5" style="6" bestFit="1" customWidth="1"/>
    <col min="4857" max="4857" width="12.6640625" style="6" bestFit="1" customWidth="1"/>
    <col min="4858" max="4858" width="11.5" style="6" bestFit="1" customWidth="1"/>
    <col min="4859" max="4860" width="10.5" style="6" bestFit="1" customWidth="1"/>
    <col min="4861" max="4861" width="12.6640625" style="6" bestFit="1" customWidth="1"/>
    <col min="4862" max="4862" width="10.5" style="6" bestFit="1" customWidth="1"/>
    <col min="4863" max="4863" width="9.5" style="6" bestFit="1" customWidth="1"/>
    <col min="4864" max="4864" width="9.6640625" style="6" bestFit="1" customWidth="1"/>
    <col min="4865" max="4865" width="12.6640625" style="6" bestFit="1" customWidth="1"/>
    <col min="4866" max="4866" width="11.5" style="6" bestFit="1" customWidth="1"/>
    <col min="4867" max="4868" width="10.5" style="6" bestFit="1" customWidth="1"/>
    <col min="4869" max="4869" width="12.5" style="6" bestFit="1" customWidth="1"/>
    <col min="4870" max="4870" width="12.6640625" style="6" customWidth="1"/>
    <col min="4871" max="4872" width="9.33203125" style="6"/>
    <col min="4873" max="4873" width="9.33203125" style="6" customWidth="1"/>
    <col min="4874" max="5061" width="9.33203125" style="6"/>
    <col min="5062" max="5062" width="32" style="6" customWidth="1"/>
    <col min="5063" max="5063" width="11.5" style="6" bestFit="1" customWidth="1"/>
    <col min="5064" max="5065" width="10.5" style="6" bestFit="1" customWidth="1"/>
    <col min="5066" max="5066" width="12.664062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640625" style="6" bestFit="1" customWidth="1"/>
    <col min="5091" max="5091" width="12.664062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640625" style="6" bestFit="1" customWidth="1"/>
    <col min="5098" max="5098" width="11.5" style="6" bestFit="1" customWidth="1"/>
    <col min="5099" max="5100" width="10.5" style="6" bestFit="1" customWidth="1"/>
    <col min="5101" max="5101" width="12.6640625" style="6" bestFit="1" customWidth="1"/>
    <col min="5102" max="5102" width="12.5" style="6" bestFit="1" customWidth="1"/>
    <col min="5103" max="5103" width="11.5" style="6" bestFit="1" customWidth="1"/>
    <col min="5104" max="5104" width="10.5" style="6" bestFit="1" customWidth="1"/>
    <col min="5105" max="5105" width="12.6640625" style="6" bestFit="1" customWidth="1"/>
    <col min="5106" max="5106" width="12.5" style="6" bestFit="1" customWidth="1"/>
    <col min="5107" max="5108" width="9.5" style="6" bestFit="1" customWidth="1"/>
    <col min="5109" max="5109" width="12.6640625" style="6" bestFit="1" customWidth="1"/>
    <col min="5110" max="5110" width="10.5" style="6" bestFit="1" customWidth="1"/>
    <col min="5111" max="5112" width="9.5" style="6" bestFit="1" customWidth="1"/>
    <col min="5113" max="5113" width="12.6640625" style="6" bestFit="1" customWidth="1"/>
    <col min="5114" max="5114" width="11.5" style="6" bestFit="1" customWidth="1"/>
    <col min="5115" max="5116" width="10.5" style="6" bestFit="1" customWidth="1"/>
    <col min="5117" max="5117" width="12.6640625" style="6" bestFit="1" customWidth="1"/>
    <col min="5118" max="5118" width="10.5" style="6" bestFit="1" customWidth="1"/>
    <col min="5119" max="5119" width="9.5" style="6" bestFit="1" customWidth="1"/>
    <col min="5120" max="5120" width="9.6640625" style="6" bestFit="1" customWidth="1"/>
    <col min="5121" max="5121" width="12.6640625" style="6" bestFit="1" customWidth="1"/>
    <col min="5122" max="5122" width="11.5" style="6" bestFit="1" customWidth="1"/>
    <col min="5123" max="5124" width="10.5" style="6" bestFit="1" customWidth="1"/>
    <col min="5125" max="5125" width="12.5" style="6" bestFit="1" customWidth="1"/>
    <col min="5126" max="5126" width="12.6640625" style="6" customWidth="1"/>
    <col min="5127" max="5128" width="9.33203125" style="6"/>
    <col min="5129" max="5129" width="9.33203125" style="6" customWidth="1"/>
    <col min="5130" max="5317" width="9.33203125" style="6"/>
    <col min="5318" max="5318" width="32" style="6" customWidth="1"/>
    <col min="5319" max="5319" width="11.5" style="6" bestFit="1" customWidth="1"/>
    <col min="5320" max="5321" width="10.5" style="6" bestFit="1" customWidth="1"/>
    <col min="5322" max="5322" width="12.664062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640625" style="6" bestFit="1" customWidth="1"/>
    <col min="5347" max="5347" width="12.664062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640625" style="6" bestFit="1" customWidth="1"/>
    <col min="5354" max="5354" width="11.5" style="6" bestFit="1" customWidth="1"/>
    <col min="5355" max="5356" width="10.5" style="6" bestFit="1" customWidth="1"/>
    <col min="5357" max="5357" width="12.6640625" style="6" bestFit="1" customWidth="1"/>
    <col min="5358" max="5358" width="12.5" style="6" bestFit="1" customWidth="1"/>
    <col min="5359" max="5359" width="11.5" style="6" bestFit="1" customWidth="1"/>
    <col min="5360" max="5360" width="10.5" style="6" bestFit="1" customWidth="1"/>
    <col min="5361" max="5361" width="12.6640625" style="6" bestFit="1" customWidth="1"/>
    <col min="5362" max="5362" width="12.5" style="6" bestFit="1" customWidth="1"/>
    <col min="5363" max="5364" width="9.5" style="6" bestFit="1" customWidth="1"/>
    <col min="5365" max="5365" width="12.6640625" style="6" bestFit="1" customWidth="1"/>
    <col min="5366" max="5366" width="10.5" style="6" bestFit="1" customWidth="1"/>
    <col min="5367" max="5368" width="9.5" style="6" bestFit="1" customWidth="1"/>
    <col min="5369" max="5369" width="12.6640625" style="6" bestFit="1" customWidth="1"/>
    <col min="5370" max="5370" width="11.5" style="6" bestFit="1" customWidth="1"/>
    <col min="5371" max="5372" width="10.5" style="6" bestFit="1" customWidth="1"/>
    <col min="5373" max="5373" width="12.6640625" style="6" bestFit="1" customWidth="1"/>
    <col min="5374" max="5374" width="10.5" style="6" bestFit="1" customWidth="1"/>
    <col min="5375" max="5375" width="9.5" style="6" bestFit="1" customWidth="1"/>
    <col min="5376" max="5376" width="9.6640625" style="6" bestFit="1" customWidth="1"/>
    <col min="5377" max="5377" width="12.6640625" style="6" bestFit="1" customWidth="1"/>
    <col min="5378" max="5378" width="11.5" style="6" bestFit="1" customWidth="1"/>
    <col min="5379" max="5380" width="10.5" style="6" bestFit="1" customWidth="1"/>
    <col min="5381" max="5381" width="12.5" style="6" bestFit="1" customWidth="1"/>
    <col min="5382" max="5382" width="12.6640625" style="6" customWidth="1"/>
    <col min="5383" max="5384" width="9.33203125" style="6"/>
    <col min="5385" max="5385" width="9.33203125" style="6" customWidth="1"/>
    <col min="5386" max="5573" width="9.33203125" style="6"/>
    <col min="5574" max="5574" width="32" style="6" customWidth="1"/>
    <col min="5575" max="5575" width="11.5" style="6" bestFit="1" customWidth="1"/>
    <col min="5576" max="5577" width="10.5" style="6" bestFit="1" customWidth="1"/>
    <col min="5578" max="5578" width="12.664062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640625" style="6" bestFit="1" customWidth="1"/>
    <col min="5603" max="5603" width="12.664062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640625" style="6" bestFit="1" customWidth="1"/>
    <col min="5610" max="5610" width="11.5" style="6" bestFit="1" customWidth="1"/>
    <col min="5611" max="5612" width="10.5" style="6" bestFit="1" customWidth="1"/>
    <col min="5613" max="5613" width="12.6640625" style="6" bestFit="1" customWidth="1"/>
    <col min="5614" max="5614" width="12.5" style="6" bestFit="1" customWidth="1"/>
    <col min="5615" max="5615" width="11.5" style="6" bestFit="1" customWidth="1"/>
    <col min="5616" max="5616" width="10.5" style="6" bestFit="1" customWidth="1"/>
    <col min="5617" max="5617" width="12.6640625" style="6" bestFit="1" customWidth="1"/>
    <col min="5618" max="5618" width="12.5" style="6" bestFit="1" customWidth="1"/>
    <col min="5619" max="5620" width="9.5" style="6" bestFit="1" customWidth="1"/>
    <col min="5621" max="5621" width="12.6640625" style="6" bestFit="1" customWidth="1"/>
    <col min="5622" max="5622" width="10.5" style="6" bestFit="1" customWidth="1"/>
    <col min="5623" max="5624" width="9.5" style="6" bestFit="1" customWidth="1"/>
    <col min="5625" max="5625" width="12.6640625" style="6" bestFit="1" customWidth="1"/>
    <col min="5626" max="5626" width="11.5" style="6" bestFit="1" customWidth="1"/>
    <col min="5627" max="5628" width="10.5" style="6" bestFit="1" customWidth="1"/>
    <col min="5629" max="5629" width="12.6640625" style="6" bestFit="1" customWidth="1"/>
    <col min="5630" max="5630" width="10.5" style="6" bestFit="1" customWidth="1"/>
    <col min="5631" max="5631" width="9.5" style="6" bestFit="1" customWidth="1"/>
    <col min="5632" max="5632" width="9.6640625" style="6" bestFit="1" customWidth="1"/>
    <col min="5633" max="5633" width="12.6640625" style="6" bestFit="1" customWidth="1"/>
    <col min="5634" max="5634" width="11.5" style="6" bestFit="1" customWidth="1"/>
    <col min="5635" max="5636" width="10.5" style="6" bestFit="1" customWidth="1"/>
    <col min="5637" max="5637" width="12.5" style="6" bestFit="1" customWidth="1"/>
    <col min="5638" max="5638" width="12.6640625" style="6" customWidth="1"/>
    <col min="5639" max="5640" width="9.33203125" style="6"/>
    <col min="5641" max="5641" width="9.33203125" style="6" customWidth="1"/>
    <col min="5642" max="5829" width="9.33203125" style="6"/>
    <col min="5830" max="5830" width="32" style="6" customWidth="1"/>
    <col min="5831" max="5831" width="11.5" style="6" bestFit="1" customWidth="1"/>
    <col min="5832" max="5833" width="10.5" style="6" bestFit="1" customWidth="1"/>
    <col min="5834" max="5834" width="12.664062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640625" style="6" bestFit="1" customWidth="1"/>
    <col min="5859" max="5859" width="12.664062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640625" style="6" bestFit="1" customWidth="1"/>
    <col min="5866" max="5866" width="11.5" style="6" bestFit="1" customWidth="1"/>
    <col min="5867" max="5868" width="10.5" style="6" bestFit="1" customWidth="1"/>
    <col min="5869" max="5869" width="12.6640625" style="6" bestFit="1" customWidth="1"/>
    <col min="5870" max="5870" width="12.5" style="6" bestFit="1" customWidth="1"/>
    <col min="5871" max="5871" width="11.5" style="6" bestFit="1" customWidth="1"/>
    <col min="5872" max="5872" width="10.5" style="6" bestFit="1" customWidth="1"/>
    <col min="5873" max="5873" width="12.6640625" style="6" bestFit="1" customWidth="1"/>
    <col min="5874" max="5874" width="12.5" style="6" bestFit="1" customWidth="1"/>
    <col min="5875" max="5876" width="9.5" style="6" bestFit="1" customWidth="1"/>
    <col min="5877" max="5877" width="12.6640625" style="6" bestFit="1" customWidth="1"/>
    <col min="5878" max="5878" width="10.5" style="6" bestFit="1" customWidth="1"/>
    <col min="5879" max="5880" width="9.5" style="6" bestFit="1" customWidth="1"/>
    <col min="5881" max="5881" width="12.6640625" style="6" bestFit="1" customWidth="1"/>
    <col min="5882" max="5882" width="11.5" style="6" bestFit="1" customWidth="1"/>
    <col min="5883" max="5884" width="10.5" style="6" bestFit="1" customWidth="1"/>
    <col min="5885" max="5885" width="12.6640625" style="6" bestFit="1" customWidth="1"/>
    <col min="5886" max="5886" width="10.5" style="6" bestFit="1" customWidth="1"/>
    <col min="5887" max="5887" width="9.5" style="6" bestFit="1" customWidth="1"/>
    <col min="5888" max="5888" width="9.6640625" style="6" bestFit="1" customWidth="1"/>
    <col min="5889" max="5889" width="12.6640625" style="6" bestFit="1" customWidth="1"/>
    <col min="5890" max="5890" width="11.5" style="6" bestFit="1" customWidth="1"/>
    <col min="5891" max="5892" width="10.5" style="6" bestFit="1" customWidth="1"/>
    <col min="5893" max="5893" width="12.5" style="6" bestFit="1" customWidth="1"/>
    <col min="5894" max="5894" width="12.6640625" style="6" customWidth="1"/>
    <col min="5895" max="5896" width="9.33203125" style="6"/>
    <col min="5897" max="5897" width="9.33203125" style="6" customWidth="1"/>
    <col min="5898" max="6085" width="9.33203125" style="6"/>
    <col min="6086" max="6086" width="32" style="6" customWidth="1"/>
    <col min="6087" max="6087" width="11.5" style="6" bestFit="1" customWidth="1"/>
    <col min="6088" max="6089" width="10.5" style="6" bestFit="1" customWidth="1"/>
    <col min="6090" max="6090" width="12.664062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640625" style="6" bestFit="1" customWidth="1"/>
    <col min="6115" max="6115" width="12.664062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640625" style="6" bestFit="1" customWidth="1"/>
    <col min="6122" max="6122" width="11.5" style="6" bestFit="1" customWidth="1"/>
    <col min="6123" max="6124" width="10.5" style="6" bestFit="1" customWidth="1"/>
    <col min="6125" max="6125" width="12.6640625" style="6" bestFit="1" customWidth="1"/>
    <col min="6126" max="6126" width="12.5" style="6" bestFit="1" customWidth="1"/>
    <col min="6127" max="6127" width="11.5" style="6" bestFit="1" customWidth="1"/>
    <col min="6128" max="6128" width="10.5" style="6" bestFit="1" customWidth="1"/>
    <col min="6129" max="6129" width="12.6640625" style="6" bestFit="1" customWidth="1"/>
    <col min="6130" max="6130" width="12.5" style="6" bestFit="1" customWidth="1"/>
    <col min="6131" max="6132" width="9.5" style="6" bestFit="1" customWidth="1"/>
    <col min="6133" max="6133" width="12.6640625" style="6" bestFit="1" customWidth="1"/>
    <col min="6134" max="6134" width="10.5" style="6" bestFit="1" customWidth="1"/>
    <col min="6135" max="6136" width="9.5" style="6" bestFit="1" customWidth="1"/>
    <col min="6137" max="6137" width="12.6640625" style="6" bestFit="1" customWidth="1"/>
    <col min="6138" max="6138" width="11.5" style="6" bestFit="1" customWidth="1"/>
    <col min="6139" max="6140" width="10.5" style="6" bestFit="1" customWidth="1"/>
    <col min="6141" max="6141" width="12.6640625" style="6" bestFit="1" customWidth="1"/>
    <col min="6142" max="6142" width="10.5" style="6" bestFit="1" customWidth="1"/>
    <col min="6143" max="6143" width="9.5" style="6" bestFit="1" customWidth="1"/>
    <col min="6144" max="6144" width="9.6640625" style="6" bestFit="1" customWidth="1"/>
    <col min="6145" max="6145" width="12.6640625" style="6" bestFit="1" customWidth="1"/>
    <col min="6146" max="6146" width="11.5" style="6" bestFit="1" customWidth="1"/>
    <col min="6147" max="6148" width="10.5" style="6" bestFit="1" customWidth="1"/>
    <col min="6149" max="6149" width="12.5" style="6" bestFit="1" customWidth="1"/>
    <col min="6150" max="6150" width="12.6640625" style="6" customWidth="1"/>
    <col min="6151" max="6152" width="9.33203125" style="6"/>
    <col min="6153" max="6153" width="9.33203125" style="6" customWidth="1"/>
    <col min="6154" max="6341" width="9.33203125" style="6"/>
    <col min="6342" max="6342" width="32" style="6" customWidth="1"/>
    <col min="6343" max="6343" width="11.5" style="6" bestFit="1" customWidth="1"/>
    <col min="6344" max="6345" width="10.5" style="6" bestFit="1" customWidth="1"/>
    <col min="6346" max="6346" width="12.664062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640625" style="6" bestFit="1" customWidth="1"/>
    <col min="6371" max="6371" width="12.664062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640625" style="6" bestFit="1" customWidth="1"/>
    <col min="6378" max="6378" width="11.5" style="6" bestFit="1" customWidth="1"/>
    <col min="6379" max="6380" width="10.5" style="6" bestFit="1" customWidth="1"/>
    <col min="6381" max="6381" width="12.6640625" style="6" bestFit="1" customWidth="1"/>
    <col min="6382" max="6382" width="12.5" style="6" bestFit="1" customWidth="1"/>
    <col min="6383" max="6383" width="11.5" style="6" bestFit="1" customWidth="1"/>
    <col min="6384" max="6384" width="10.5" style="6" bestFit="1" customWidth="1"/>
    <col min="6385" max="6385" width="12.6640625" style="6" bestFit="1" customWidth="1"/>
    <col min="6386" max="6386" width="12.5" style="6" bestFit="1" customWidth="1"/>
    <col min="6387" max="6388" width="9.5" style="6" bestFit="1" customWidth="1"/>
    <col min="6389" max="6389" width="12.6640625" style="6" bestFit="1" customWidth="1"/>
    <col min="6390" max="6390" width="10.5" style="6" bestFit="1" customWidth="1"/>
    <col min="6391" max="6392" width="9.5" style="6" bestFit="1" customWidth="1"/>
    <col min="6393" max="6393" width="12.6640625" style="6" bestFit="1" customWidth="1"/>
    <col min="6394" max="6394" width="11.5" style="6" bestFit="1" customWidth="1"/>
    <col min="6395" max="6396" width="10.5" style="6" bestFit="1" customWidth="1"/>
    <col min="6397" max="6397" width="12.6640625" style="6" bestFit="1" customWidth="1"/>
    <col min="6398" max="6398" width="10.5" style="6" bestFit="1" customWidth="1"/>
    <col min="6399" max="6399" width="9.5" style="6" bestFit="1" customWidth="1"/>
    <col min="6400" max="6400" width="9.6640625" style="6" bestFit="1" customWidth="1"/>
    <col min="6401" max="6401" width="12.6640625" style="6" bestFit="1" customWidth="1"/>
    <col min="6402" max="6402" width="11.5" style="6" bestFit="1" customWidth="1"/>
    <col min="6403" max="6404" width="10.5" style="6" bestFit="1" customWidth="1"/>
    <col min="6405" max="6405" width="12.5" style="6" bestFit="1" customWidth="1"/>
    <col min="6406" max="6406" width="12.6640625" style="6" customWidth="1"/>
    <col min="6407" max="6408" width="9.33203125" style="6"/>
    <col min="6409" max="6409" width="9.33203125" style="6" customWidth="1"/>
    <col min="6410" max="6597" width="9.33203125" style="6"/>
    <col min="6598" max="6598" width="32" style="6" customWidth="1"/>
    <col min="6599" max="6599" width="11.5" style="6" bestFit="1" customWidth="1"/>
    <col min="6600" max="6601" width="10.5" style="6" bestFit="1" customWidth="1"/>
    <col min="6602" max="6602" width="12.664062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640625" style="6" bestFit="1" customWidth="1"/>
    <col min="6627" max="6627" width="12.664062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640625" style="6" bestFit="1" customWidth="1"/>
    <col min="6634" max="6634" width="11.5" style="6" bestFit="1" customWidth="1"/>
    <col min="6635" max="6636" width="10.5" style="6" bestFit="1" customWidth="1"/>
    <col min="6637" max="6637" width="12.6640625" style="6" bestFit="1" customWidth="1"/>
    <col min="6638" max="6638" width="12.5" style="6" bestFit="1" customWidth="1"/>
    <col min="6639" max="6639" width="11.5" style="6" bestFit="1" customWidth="1"/>
    <col min="6640" max="6640" width="10.5" style="6" bestFit="1" customWidth="1"/>
    <col min="6641" max="6641" width="12.6640625" style="6" bestFit="1" customWidth="1"/>
    <col min="6642" max="6642" width="12.5" style="6" bestFit="1" customWidth="1"/>
    <col min="6643" max="6644" width="9.5" style="6" bestFit="1" customWidth="1"/>
    <col min="6645" max="6645" width="12.6640625" style="6" bestFit="1" customWidth="1"/>
    <col min="6646" max="6646" width="10.5" style="6" bestFit="1" customWidth="1"/>
    <col min="6647" max="6648" width="9.5" style="6" bestFit="1" customWidth="1"/>
    <col min="6649" max="6649" width="12.6640625" style="6" bestFit="1" customWidth="1"/>
    <col min="6650" max="6650" width="11.5" style="6" bestFit="1" customWidth="1"/>
    <col min="6651" max="6652" width="10.5" style="6" bestFit="1" customWidth="1"/>
    <col min="6653" max="6653" width="12.6640625" style="6" bestFit="1" customWidth="1"/>
    <col min="6654" max="6654" width="10.5" style="6" bestFit="1" customWidth="1"/>
    <col min="6655" max="6655" width="9.5" style="6" bestFit="1" customWidth="1"/>
    <col min="6656" max="6656" width="9.6640625" style="6" bestFit="1" customWidth="1"/>
    <col min="6657" max="6657" width="12.6640625" style="6" bestFit="1" customWidth="1"/>
    <col min="6658" max="6658" width="11.5" style="6" bestFit="1" customWidth="1"/>
    <col min="6659" max="6660" width="10.5" style="6" bestFit="1" customWidth="1"/>
    <col min="6661" max="6661" width="12.5" style="6" bestFit="1" customWidth="1"/>
    <col min="6662" max="6662" width="12.6640625" style="6" customWidth="1"/>
    <col min="6663" max="6664" width="9.33203125" style="6"/>
    <col min="6665" max="6665" width="9.33203125" style="6" customWidth="1"/>
    <col min="6666" max="6853" width="9.33203125" style="6"/>
    <col min="6854" max="6854" width="32" style="6" customWidth="1"/>
    <col min="6855" max="6855" width="11.5" style="6" bestFit="1" customWidth="1"/>
    <col min="6856" max="6857" width="10.5" style="6" bestFit="1" customWidth="1"/>
    <col min="6858" max="6858" width="12.664062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640625" style="6" bestFit="1" customWidth="1"/>
    <col min="6883" max="6883" width="12.664062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640625" style="6" bestFit="1" customWidth="1"/>
    <col min="6890" max="6890" width="11.5" style="6" bestFit="1" customWidth="1"/>
    <col min="6891" max="6892" width="10.5" style="6" bestFit="1" customWidth="1"/>
    <col min="6893" max="6893" width="12.6640625" style="6" bestFit="1" customWidth="1"/>
    <col min="6894" max="6894" width="12.5" style="6" bestFit="1" customWidth="1"/>
    <col min="6895" max="6895" width="11.5" style="6" bestFit="1" customWidth="1"/>
    <col min="6896" max="6896" width="10.5" style="6" bestFit="1" customWidth="1"/>
    <col min="6897" max="6897" width="12.6640625" style="6" bestFit="1" customWidth="1"/>
    <col min="6898" max="6898" width="12.5" style="6" bestFit="1" customWidth="1"/>
    <col min="6899" max="6900" width="9.5" style="6" bestFit="1" customWidth="1"/>
    <col min="6901" max="6901" width="12.6640625" style="6" bestFit="1" customWidth="1"/>
    <col min="6902" max="6902" width="10.5" style="6" bestFit="1" customWidth="1"/>
    <col min="6903" max="6904" width="9.5" style="6" bestFit="1" customWidth="1"/>
    <col min="6905" max="6905" width="12.6640625" style="6" bestFit="1" customWidth="1"/>
    <col min="6906" max="6906" width="11.5" style="6" bestFit="1" customWidth="1"/>
    <col min="6907" max="6908" width="10.5" style="6" bestFit="1" customWidth="1"/>
    <col min="6909" max="6909" width="12.6640625" style="6" bestFit="1" customWidth="1"/>
    <col min="6910" max="6910" width="10.5" style="6" bestFit="1" customWidth="1"/>
    <col min="6911" max="6911" width="9.5" style="6" bestFit="1" customWidth="1"/>
    <col min="6912" max="6912" width="9.6640625" style="6" bestFit="1" customWidth="1"/>
    <col min="6913" max="6913" width="12.6640625" style="6" bestFit="1" customWidth="1"/>
    <col min="6914" max="6914" width="11.5" style="6" bestFit="1" customWidth="1"/>
    <col min="6915" max="6916" width="10.5" style="6" bestFit="1" customWidth="1"/>
    <col min="6917" max="6917" width="12.5" style="6" bestFit="1" customWidth="1"/>
    <col min="6918" max="6918" width="12.6640625" style="6" customWidth="1"/>
    <col min="6919" max="6920" width="9.33203125" style="6"/>
    <col min="6921" max="6921" width="9.33203125" style="6" customWidth="1"/>
    <col min="6922" max="7109" width="9.33203125" style="6"/>
    <col min="7110" max="7110" width="32" style="6" customWidth="1"/>
    <col min="7111" max="7111" width="11.5" style="6" bestFit="1" customWidth="1"/>
    <col min="7112" max="7113" width="10.5" style="6" bestFit="1" customWidth="1"/>
    <col min="7114" max="7114" width="12.664062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640625" style="6" bestFit="1" customWidth="1"/>
    <col min="7139" max="7139" width="12.664062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640625" style="6" bestFit="1" customWidth="1"/>
    <col min="7146" max="7146" width="11.5" style="6" bestFit="1" customWidth="1"/>
    <col min="7147" max="7148" width="10.5" style="6" bestFit="1" customWidth="1"/>
    <col min="7149" max="7149" width="12.6640625" style="6" bestFit="1" customWidth="1"/>
    <col min="7150" max="7150" width="12.5" style="6" bestFit="1" customWidth="1"/>
    <col min="7151" max="7151" width="11.5" style="6" bestFit="1" customWidth="1"/>
    <col min="7152" max="7152" width="10.5" style="6" bestFit="1" customWidth="1"/>
    <col min="7153" max="7153" width="12.6640625" style="6" bestFit="1" customWidth="1"/>
    <col min="7154" max="7154" width="12.5" style="6" bestFit="1" customWidth="1"/>
    <col min="7155" max="7156" width="9.5" style="6" bestFit="1" customWidth="1"/>
    <col min="7157" max="7157" width="12.6640625" style="6" bestFit="1" customWidth="1"/>
    <col min="7158" max="7158" width="10.5" style="6" bestFit="1" customWidth="1"/>
    <col min="7159" max="7160" width="9.5" style="6" bestFit="1" customWidth="1"/>
    <col min="7161" max="7161" width="12.6640625" style="6" bestFit="1" customWidth="1"/>
    <col min="7162" max="7162" width="11.5" style="6" bestFit="1" customWidth="1"/>
    <col min="7163" max="7164" width="10.5" style="6" bestFit="1" customWidth="1"/>
    <col min="7165" max="7165" width="12.6640625" style="6" bestFit="1" customWidth="1"/>
    <col min="7166" max="7166" width="10.5" style="6" bestFit="1" customWidth="1"/>
    <col min="7167" max="7167" width="9.5" style="6" bestFit="1" customWidth="1"/>
    <col min="7168" max="7168" width="9.6640625" style="6" bestFit="1" customWidth="1"/>
    <col min="7169" max="7169" width="12.6640625" style="6" bestFit="1" customWidth="1"/>
    <col min="7170" max="7170" width="11.5" style="6" bestFit="1" customWidth="1"/>
    <col min="7171" max="7172" width="10.5" style="6" bestFit="1" customWidth="1"/>
    <col min="7173" max="7173" width="12.5" style="6" bestFit="1" customWidth="1"/>
    <col min="7174" max="7174" width="12.6640625" style="6" customWidth="1"/>
    <col min="7175" max="7176" width="9.33203125" style="6"/>
    <col min="7177" max="7177" width="9.33203125" style="6" customWidth="1"/>
    <col min="7178" max="7365" width="9.33203125" style="6"/>
    <col min="7366" max="7366" width="32" style="6" customWidth="1"/>
    <col min="7367" max="7367" width="11.5" style="6" bestFit="1" customWidth="1"/>
    <col min="7368" max="7369" width="10.5" style="6" bestFit="1" customWidth="1"/>
    <col min="7370" max="7370" width="12.664062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640625" style="6" bestFit="1" customWidth="1"/>
    <col min="7395" max="7395" width="12.664062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640625" style="6" bestFit="1" customWidth="1"/>
    <col min="7402" max="7402" width="11.5" style="6" bestFit="1" customWidth="1"/>
    <col min="7403" max="7404" width="10.5" style="6" bestFit="1" customWidth="1"/>
    <col min="7405" max="7405" width="12.6640625" style="6" bestFit="1" customWidth="1"/>
    <col min="7406" max="7406" width="12.5" style="6" bestFit="1" customWidth="1"/>
    <col min="7407" max="7407" width="11.5" style="6" bestFit="1" customWidth="1"/>
    <col min="7408" max="7408" width="10.5" style="6" bestFit="1" customWidth="1"/>
    <col min="7409" max="7409" width="12.6640625" style="6" bestFit="1" customWidth="1"/>
    <col min="7410" max="7410" width="12.5" style="6" bestFit="1" customWidth="1"/>
    <col min="7411" max="7412" width="9.5" style="6" bestFit="1" customWidth="1"/>
    <col min="7413" max="7413" width="12.6640625" style="6" bestFit="1" customWidth="1"/>
    <col min="7414" max="7414" width="10.5" style="6" bestFit="1" customWidth="1"/>
    <col min="7415" max="7416" width="9.5" style="6" bestFit="1" customWidth="1"/>
    <col min="7417" max="7417" width="12.6640625" style="6" bestFit="1" customWidth="1"/>
    <col min="7418" max="7418" width="11.5" style="6" bestFit="1" customWidth="1"/>
    <col min="7419" max="7420" width="10.5" style="6" bestFit="1" customWidth="1"/>
    <col min="7421" max="7421" width="12.6640625" style="6" bestFit="1" customWidth="1"/>
    <col min="7422" max="7422" width="10.5" style="6" bestFit="1" customWidth="1"/>
    <col min="7423" max="7423" width="9.5" style="6" bestFit="1" customWidth="1"/>
    <col min="7424" max="7424" width="9.6640625" style="6" bestFit="1" customWidth="1"/>
    <col min="7425" max="7425" width="12.6640625" style="6" bestFit="1" customWidth="1"/>
    <col min="7426" max="7426" width="11.5" style="6" bestFit="1" customWidth="1"/>
    <col min="7427" max="7428" width="10.5" style="6" bestFit="1" customWidth="1"/>
    <col min="7429" max="7429" width="12.5" style="6" bestFit="1" customWidth="1"/>
    <col min="7430" max="7430" width="12.6640625" style="6" customWidth="1"/>
    <col min="7431" max="7432" width="9.33203125" style="6"/>
    <col min="7433" max="7433" width="9.33203125" style="6" customWidth="1"/>
    <col min="7434" max="7621" width="9.33203125" style="6"/>
    <col min="7622" max="7622" width="32" style="6" customWidth="1"/>
    <col min="7623" max="7623" width="11.5" style="6" bestFit="1" customWidth="1"/>
    <col min="7624" max="7625" width="10.5" style="6" bestFit="1" customWidth="1"/>
    <col min="7626" max="7626" width="12.664062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640625" style="6" bestFit="1" customWidth="1"/>
    <col min="7651" max="7651" width="12.664062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640625" style="6" bestFit="1" customWidth="1"/>
    <col min="7658" max="7658" width="11.5" style="6" bestFit="1" customWidth="1"/>
    <col min="7659" max="7660" width="10.5" style="6" bestFit="1" customWidth="1"/>
    <col min="7661" max="7661" width="12.6640625" style="6" bestFit="1" customWidth="1"/>
    <col min="7662" max="7662" width="12.5" style="6" bestFit="1" customWidth="1"/>
    <col min="7663" max="7663" width="11.5" style="6" bestFit="1" customWidth="1"/>
    <col min="7664" max="7664" width="10.5" style="6" bestFit="1" customWidth="1"/>
    <col min="7665" max="7665" width="12.6640625" style="6" bestFit="1" customWidth="1"/>
    <col min="7666" max="7666" width="12.5" style="6" bestFit="1" customWidth="1"/>
    <col min="7667" max="7668" width="9.5" style="6" bestFit="1" customWidth="1"/>
    <col min="7669" max="7669" width="12.6640625" style="6" bestFit="1" customWidth="1"/>
    <col min="7670" max="7670" width="10.5" style="6" bestFit="1" customWidth="1"/>
    <col min="7671" max="7672" width="9.5" style="6" bestFit="1" customWidth="1"/>
    <col min="7673" max="7673" width="12.6640625" style="6" bestFit="1" customWidth="1"/>
    <col min="7674" max="7674" width="11.5" style="6" bestFit="1" customWidth="1"/>
    <col min="7675" max="7676" width="10.5" style="6" bestFit="1" customWidth="1"/>
    <col min="7677" max="7677" width="12.6640625" style="6" bestFit="1" customWidth="1"/>
    <col min="7678" max="7678" width="10.5" style="6" bestFit="1" customWidth="1"/>
    <col min="7679" max="7679" width="9.5" style="6" bestFit="1" customWidth="1"/>
    <col min="7680" max="7680" width="9.6640625" style="6" bestFit="1" customWidth="1"/>
    <col min="7681" max="7681" width="12.6640625" style="6" bestFit="1" customWidth="1"/>
    <col min="7682" max="7682" width="11.5" style="6" bestFit="1" customWidth="1"/>
    <col min="7683" max="7684" width="10.5" style="6" bestFit="1" customWidth="1"/>
    <col min="7685" max="7685" width="12.5" style="6" bestFit="1" customWidth="1"/>
    <col min="7686" max="7686" width="12.6640625" style="6" customWidth="1"/>
    <col min="7687" max="7688" width="9.33203125" style="6"/>
    <col min="7689" max="7689" width="9.33203125" style="6" customWidth="1"/>
    <col min="7690" max="7877" width="9.33203125" style="6"/>
    <col min="7878" max="7878" width="32" style="6" customWidth="1"/>
    <col min="7879" max="7879" width="11.5" style="6" bestFit="1" customWidth="1"/>
    <col min="7880" max="7881" width="10.5" style="6" bestFit="1" customWidth="1"/>
    <col min="7882" max="7882" width="12.664062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640625" style="6" bestFit="1" customWidth="1"/>
    <col min="7907" max="7907" width="12.664062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640625" style="6" bestFit="1" customWidth="1"/>
    <col min="7914" max="7914" width="11.5" style="6" bestFit="1" customWidth="1"/>
    <col min="7915" max="7916" width="10.5" style="6" bestFit="1" customWidth="1"/>
    <col min="7917" max="7917" width="12.6640625" style="6" bestFit="1" customWidth="1"/>
    <col min="7918" max="7918" width="12.5" style="6" bestFit="1" customWidth="1"/>
    <col min="7919" max="7919" width="11.5" style="6" bestFit="1" customWidth="1"/>
    <col min="7920" max="7920" width="10.5" style="6" bestFit="1" customWidth="1"/>
    <col min="7921" max="7921" width="12.6640625" style="6" bestFit="1" customWidth="1"/>
    <col min="7922" max="7922" width="12.5" style="6" bestFit="1" customWidth="1"/>
    <col min="7923" max="7924" width="9.5" style="6" bestFit="1" customWidth="1"/>
    <col min="7925" max="7925" width="12.6640625" style="6" bestFit="1" customWidth="1"/>
    <col min="7926" max="7926" width="10.5" style="6" bestFit="1" customWidth="1"/>
    <col min="7927" max="7928" width="9.5" style="6" bestFit="1" customWidth="1"/>
    <col min="7929" max="7929" width="12.6640625" style="6" bestFit="1" customWidth="1"/>
    <col min="7930" max="7930" width="11.5" style="6" bestFit="1" customWidth="1"/>
    <col min="7931" max="7932" width="10.5" style="6" bestFit="1" customWidth="1"/>
    <col min="7933" max="7933" width="12.6640625" style="6" bestFit="1" customWidth="1"/>
    <col min="7934" max="7934" width="10.5" style="6" bestFit="1" customWidth="1"/>
    <col min="7935" max="7935" width="9.5" style="6" bestFit="1" customWidth="1"/>
    <col min="7936" max="7936" width="9.6640625" style="6" bestFit="1" customWidth="1"/>
    <col min="7937" max="7937" width="12.6640625" style="6" bestFit="1" customWidth="1"/>
    <col min="7938" max="7938" width="11.5" style="6" bestFit="1" customWidth="1"/>
    <col min="7939" max="7940" width="10.5" style="6" bestFit="1" customWidth="1"/>
    <col min="7941" max="7941" width="12.5" style="6" bestFit="1" customWidth="1"/>
    <col min="7942" max="7942" width="12.6640625" style="6" customWidth="1"/>
    <col min="7943" max="7944" width="9.33203125" style="6"/>
    <col min="7945" max="7945" width="9.33203125" style="6" customWidth="1"/>
    <col min="7946" max="8133" width="9.33203125" style="6"/>
    <col min="8134" max="8134" width="32" style="6" customWidth="1"/>
    <col min="8135" max="8135" width="11.5" style="6" bestFit="1" customWidth="1"/>
    <col min="8136" max="8137" width="10.5" style="6" bestFit="1" customWidth="1"/>
    <col min="8138" max="8138" width="12.664062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640625" style="6" bestFit="1" customWidth="1"/>
    <col min="8163" max="8163" width="12.664062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640625" style="6" bestFit="1" customWidth="1"/>
    <col min="8170" max="8170" width="11.5" style="6" bestFit="1" customWidth="1"/>
    <col min="8171" max="8172" width="10.5" style="6" bestFit="1" customWidth="1"/>
    <col min="8173" max="8173" width="12.6640625" style="6" bestFit="1" customWidth="1"/>
    <col min="8174" max="8174" width="12.5" style="6" bestFit="1" customWidth="1"/>
    <col min="8175" max="8175" width="11.5" style="6" bestFit="1" customWidth="1"/>
    <col min="8176" max="8176" width="10.5" style="6" bestFit="1" customWidth="1"/>
    <col min="8177" max="8177" width="12.6640625" style="6" bestFit="1" customWidth="1"/>
    <col min="8178" max="8178" width="12.5" style="6" bestFit="1" customWidth="1"/>
    <col min="8179" max="8180" width="9.5" style="6" bestFit="1" customWidth="1"/>
    <col min="8181" max="8181" width="12.6640625" style="6" bestFit="1" customWidth="1"/>
    <col min="8182" max="8182" width="10.5" style="6" bestFit="1" customWidth="1"/>
    <col min="8183" max="8184" width="9.5" style="6" bestFit="1" customWidth="1"/>
    <col min="8185" max="8185" width="12.6640625" style="6" bestFit="1" customWidth="1"/>
    <col min="8186" max="8186" width="11.5" style="6" bestFit="1" customWidth="1"/>
    <col min="8187" max="8188" width="10.5" style="6" bestFit="1" customWidth="1"/>
    <col min="8189" max="8189" width="12.6640625" style="6" bestFit="1" customWidth="1"/>
    <col min="8190" max="8190" width="10.5" style="6" bestFit="1" customWidth="1"/>
    <col min="8191" max="8191" width="9.5" style="6" bestFit="1" customWidth="1"/>
    <col min="8192" max="8192" width="9.6640625" style="6" bestFit="1" customWidth="1"/>
    <col min="8193" max="8193" width="12.6640625" style="6" bestFit="1" customWidth="1"/>
    <col min="8194" max="8194" width="11.5" style="6" bestFit="1" customWidth="1"/>
    <col min="8195" max="8196" width="10.5" style="6" bestFit="1" customWidth="1"/>
    <col min="8197" max="8197" width="12.5" style="6" bestFit="1" customWidth="1"/>
    <col min="8198" max="8198" width="12.6640625" style="6" customWidth="1"/>
    <col min="8199" max="8200" width="9.33203125" style="6"/>
    <col min="8201" max="8201" width="9.33203125" style="6" customWidth="1"/>
    <col min="8202" max="8389" width="9.33203125" style="6"/>
    <col min="8390" max="8390" width="32" style="6" customWidth="1"/>
    <col min="8391" max="8391" width="11.5" style="6" bestFit="1" customWidth="1"/>
    <col min="8392" max="8393" width="10.5" style="6" bestFit="1" customWidth="1"/>
    <col min="8394" max="8394" width="12.664062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640625" style="6" bestFit="1" customWidth="1"/>
    <col min="8419" max="8419" width="12.664062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640625" style="6" bestFit="1" customWidth="1"/>
    <col min="8426" max="8426" width="11.5" style="6" bestFit="1" customWidth="1"/>
    <col min="8427" max="8428" width="10.5" style="6" bestFit="1" customWidth="1"/>
    <col min="8429" max="8429" width="12.6640625" style="6" bestFit="1" customWidth="1"/>
    <col min="8430" max="8430" width="12.5" style="6" bestFit="1" customWidth="1"/>
    <col min="8431" max="8431" width="11.5" style="6" bestFit="1" customWidth="1"/>
    <col min="8432" max="8432" width="10.5" style="6" bestFit="1" customWidth="1"/>
    <col min="8433" max="8433" width="12.6640625" style="6" bestFit="1" customWidth="1"/>
    <col min="8434" max="8434" width="12.5" style="6" bestFit="1" customWidth="1"/>
    <col min="8435" max="8436" width="9.5" style="6" bestFit="1" customWidth="1"/>
    <col min="8437" max="8437" width="12.6640625" style="6" bestFit="1" customWidth="1"/>
    <col min="8438" max="8438" width="10.5" style="6" bestFit="1" customWidth="1"/>
    <col min="8439" max="8440" width="9.5" style="6" bestFit="1" customWidth="1"/>
    <col min="8441" max="8441" width="12.6640625" style="6" bestFit="1" customWidth="1"/>
    <col min="8442" max="8442" width="11.5" style="6" bestFit="1" customWidth="1"/>
    <col min="8443" max="8444" width="10.5" style="6" bestFit="1" customWidth="1"/>
    <col min="8445" max="8445" width="12.6640625" style="6" bestFit="1" customWidth="1"/>
    <col min="8446" max="8446" width="10.5" style="6" bestFit="1" customWidth="1"/>
    <col min="8447" max="8447" width="9.5" style="6" bestFit="1" customWidth="1"/>
    <col min="8448" max="8448" width="9.6640625" style="6" bestFit="1" customWidth="1"/>
    <col min="8449" max="8449" width="12.6640625" style="6" bestFit="1" customWidth="1"/>
    <col min="8450" max="8450" width="11.5" style="6" bestFit="1" customWidth="1"/>
    <col min="8451" max="8452" width="10.5" style="6" bestFit="1" customWidth="1"/>
    <col min="8453" max="8453" width="12.5" style="6" bestFit="1" customWidth="1"/>
    <col min="8454" max="8454" width="12.6640625" style="6" customWidth="1"/>
    <col min="8455" max="8456" width="9.33203125" style="6"/>
    <col min="8457" max="8457" width="9.33203125" style="6" customWidth="1"/>
    <col min="8458" max="8645" width="9.33203125" style="6"/>
    <col min="8646" max="8646" width="32" style="6" customWidth="1"/>
    <col min="8647" max="8647" width="11.5" style="6" bestFit="1" customWidth="1"/>
    <col min="8648" max="8649" width="10.5" style="6" bestFit="1" customWidth="1"/>
    <col min="8650" max="8650" width="12.664062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640625" style="6" bestFit="1" customWidth="1"/>
    <col min="8675" max="8675" width="12.664062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640625" style="6" bestFit="1" customWidth="1"/>
    <col min="8682" max="8682" width="11.5" style="6" bestFit="1" customWidth="1"/>
    <col min="8683" max="8684" width="10.5" style="6" bestFit="1" customWidth="1"/>
    <col min="8685" max="8685" width="12.6640625" style="6" bestFit="1" customWidth="1"/>
    <col min="8686" max="8686" width="12.5" style="6" bestFit="1" customWidth="1"/>
    <col min="8687" max="8687" width="11.5" style="6" bestFit="1" customWidth="1"/>
    <col min="8688" max="8688" width="10.5" style="6" bestFit="1" customWidth="1"/>
    <col min="8689" max="8689" width="12.6640625" style="6" bestFit="1" customWidth="1"/>
    <col min="8690" max="8690" width="12.5" style="6" bestFit="1" customWidth="1"/>
    <col min="8691" max="8692" width="9.5" style="6" bestFit="1" customWidth="1"/>
    <col min="8693" max="8693" width="12.6640625" style="6" bestFit="1" customWidth="1"/>
    <col min="8694" max="8694" width="10.5" style="6" bestFit="1" customWidth="1"/>
    <col min="8695" max="8696" width="9.5" style="6" bestFit="1" customWidth="1"/>
    <col min="8697" max="8697" width="12.6640625" style="6" bestFit="1" customWidth="1"/>
    <col min="8698" max="8698" width="11.5" style="6" bestFit="1" customWidth="1"/>
    <col min="8699" max="8700" width="10.5" style="6" bestFit="1" customWidth="1"/>
    <col min="8701" max="8701" width="12.6640625" style="6" bestFit="1" customWidth="1"/>
    <col min="8702" max="8702" width="10.5" style="6" bestFit="1" customWidth="1"/>
    <col min="8703" max="8703" width="9.5" style="6" bestFit="1" customWidth="1"/>
    <col min="8704" max="8704" width="9.6640625" style="6" bestFit="1" customWidth="1"/>
    <col min="8705" max="8705" width="12.6640625" style="6" bestFit="1" customWidth="1"/>
    <col min="8706" max="8706" width="11.5" style="6" bestFit="1" customWidth="1"/>
    <col min="8707" max="8708" width="10.5" style="6" bestFit="1" customWidth="1"/>
    <col min="8709" max="8709" width="12.5" style="6" bestFit="1" customWidth="1"/>
    <col min="8710" max="8710" width="12.6640625" style="6" customWidth="1"/>
    <col min="8711" max="8712" width="9.33203125" style="6"/>
    <col min="8713" max="8713" width="9.33203125" style="6" customWidth="1"/>
    <col min="8714" max="8901" width="9.33203125" style="6"/>
    <col min="8902" max="8902" width="32" style="6" customWidth="1"/>
    <col min="8903" max="8903" width="11.5" style="6" bestFit="1" customWidth="1"/>
    <col min="8904" max="8905" width="10.5" style="6" bestFit="1" customWidth="1"/>
    <col min="8906" max="8906" width="12.664062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640625" style="6" bestFit="1" customWidth="1"/>
    <col min="8931" max="8931" width="12.664062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640625" style="6" bestFit="1" customWidth="1"/>
    <col min="8938" max="8938" width="11.5" style="6" bestFit="1" customWidth="1"/>
    <col min="8939" max="8940" width="10.5" style="6" bestFit="1" customWidth="1"/>
    <col min="8941" max="8941" width="12.6640625" style="6" bestFit="1" customWidth="1"/>
    <col min="8942" max="8942" width="12.5" style="6" bestFit="1" customWidth="1"/>
    <col min="8943" max="8943" width="11.5" style="6" bestFit="1" customWidth="1"/>
    <col min="8944" max="8944" width="10.5" style="6" bestFit="1" customWidth="1"/>
    <col min="8945" max="8945" width="12.6640625" style="6" bestFit="1" customWidth="1"/>
    <col min="8946" max="8946" width="12.5" style="6" bestFit="1" customWidth="1"/>
    <col min="8947" max="8948" width="9.5" style="6" bestFit="1" customWidth="1"/>
    <col min="8949" max="8949" width="12.6640625" style="6" bestFit="1" customWidth="1"/>
    <col min="8950" max="8950" width="10.5" style="6" bestFit="1" customWidth="1"/>
    <col min="8951" max="8952" width="9.5" style="6" bestFit="1" customWidth="1"/>
    <col min="8953" max="8953" width="12.6640625" style="6" bestFit="1" customWidth="1"/>
    <col min="8954" max="8954" width="11.5" style="6" bestFit="1" customWidth="1"/>
    <col min="8955" max="8956" width="10.5" style="6" bestFit="1" customWidth="1"/>
    <col min="8957" max="8957" width="12.6640625" style="6" bestFit="1" customWidth="1"/>
    <col min="8958" max="8958" width="10.5" style="6" bestFit="1" customWidth="1"/>
    <col min="8959" max="8959" width="9.5" style="6" bestFit="1" customWidth="1"/>
    <col min="8960" max="8960" width="9.6640625" style="6" bestFit="1" customWidth="1"/>
    <col min="8961" max="8961" width="12.6640625" style="6" bestFit="1" customWidth="1"/>
    <col min="8962" max="8962" width="11.5" style="6" bestFit="1" customWidth="1"/>
    <col min="8963" max="8964" width="10.5" style="6" bestFit="1" customWidth="1"/>
    <col min="8965" max="8965" width="12.5" style="6" bestFit="1" customWidth="1"/>
    <col min="8966" max="8966" width="12.6640625" style="6" customWidth="1"/>
    <col min="8967" max="8968" width="9.33203125" style="6"/>
    <col min="8969" max="8969" width="9.33203125" style="6" customWidth="1"/>
    <col min="8970" max="9157" width="9.33203125" style="6"/>
    <col min="9158" max="9158" width="32" style="6" customWidth="1"/>
    <col min="9159" max="9159" width="11.5" style="6" bestFit="1" customWidth="1"/>
    <col min="9160" max="9161" width="10.5" style="6" bestFit="1" customWidth="1"/>
    <col min="9162" max="9162" width="12.664062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640625" style="6" bestFit="1" customWidth="1"/>
    <col min="9187" max="9187" width="12.664062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640625" style="6" bestFit="1" customWidth="1"/>
    <col min="9194" max="9194" width="11.5" style="6" bestFit="1" customWidth="1"/>
    <col min="9195" max="9196" width="10.5" style="6" bestFit="1" customWidth="1"/>
    <col min="9197" max="9197" width="12.6640625" style="6" bestFit="1" customWidth="1"/>
    <col min="9198" max="9198" width="12.5" style="6" bestFit="1" customWidth="1"/>
    <col min="9199" max="9199" width="11.5" style="6" bestFit="1" customWidth="1"/>
    <col min="9200" max="9200" width="10.5" style="6" bestFit="1" customWidth="1"/>
    <col min="9201" max="9201" width="12.6640625" style="6" bestFit="1" customWidth="1"/>
    <col min="9202" max="9202" width="12.5" style="6" bestFit="1" customWidth="1"/>
    <col min="9203" max="9204" width="9.5" style="6" bestFit="1" customWidth="1"/>
    <col min="9205" max="9205" width="12.6640625" style="6" bestFit="1" customWidth="1"/>
    <col min="9206" max="9206" width="10.5" style="6" bestFit="1" customWidth="1"/>
    <col min="9207" max="9208" width="9.5" style="6" bestFit="1" customWidth="1"/>
    <col min="9209" max="9209" width="12.6640625" style="6" bestFit="1" customWidth="1"/>
    <col min="9210" max="9210" width="11.5" style="6" bestFit="1" customWidth="1"/>
    <col min="9211" max="9212" width="10.5" style="6" bestFit="1" customWidth="1"/>
    <col min="9213" max="9213" width="12.6640625" style="6" bestFit="1" customWidth="1"/>
    <col min="9214" max="9214" width="10.5" style="6" bestFit="1" customWidth="1"/>
    <col min="9215" max="9215" width="9.5" style="6" bestFit="1" customWidth="1"/>
    <col min="9216" max="9216" width="9.6640625" style="6" bestFit="1" customWidth="1"/>
    <col min="9217" max="9217" width="12.6640625" style="6" bestFit="1" customWidth="1"/>
    <col min="9218" max="9218" width="11.5" style="6" bestFit="1" customWidth="1"/>
    <col min="9219" max="9220" width="10.5" style="6" bestFit="1" customWidth="1"/>
    <col min="9221" max="9221" width="12.5" style="6" bestFit="1" customWidth="1"/>
    <col min="9222" max="9222" width="12.6640625" style="6" customWidth="1"/>
    <col min="9223" max="9224" width="9.33203125" style="6"/>
    <col min="9225" max="9225" width="9.33203125" style="6" customWidth="1"/>
    <col min="9226" max="9413" width="9.33203125" style="6"/>
    <col min="9414" max="9414" width="32" style="6" customWidth="1"/>
    <col min="9415" max="9415" width="11.5" style="6" bestFit="1" customWidth="1"/>
    <col min="9416" max="9417" width="10.5" style="6" bestFit="1" customWidth="1"/>
    <col min="9418" max="9418" width="12.664062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640625" style="6" bestFit="1" customWidth="1"/>
    <col min="9443" max="9443" width="12.664062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640625" style="6" bestFit="1" customWidth="1"/>
    <col min="9450" max="9450" width="11.5" style="6" bestFit="1" customWidth="1"/>
    <col min="9451" max="9452" width="10.5" style="6" bestFit="1" customWidth="1"/>
    <col min="9453" max="9453" width="12.6640625" style="6" bestFit="1" customWidth="1"/>
    <col min="9454" max="9454" width="12.5" style="6" bestFit="1" customWidth="1"/>
    <col min="9455" max="9455" width="11.5" style="6" bestFit="1" customWidth="1"/>
    <col min="9456" max="9456" width="10.5" style="6" bestFit="1" customWidth="1"/>
    <col min="9457" max="9457" width="12.6640625" style="6" bestFit="1" customWidth="1"/>
    <col min="9458" max="9458" width="12.5" style="6" bestFit="1" customWidth="1"/>
    <col min="9459" max="9460" width="9.5" style="6" bestFit="1" customWidth="1"/>
    <col min="9461" max="9461" width="12.6640625" style="6" bestFit="1" customWidth="1"/>
    <col min="9462" max="9462" width="10.5" style="6" bestFit="1" customWidth="1"/>
    <col min="9463" max="9464" width="9.5" style="6" bestFit="1" customWidth="1"/>
    <col min="9465" max="9465" width="12.6640625" style="6" bestFit="1" customWidth="1"/>
    <col min="9466" max="9466" width="11.5" style="6" bestFit="1" customWidth="1"/>
    <col min="9467" max="9468" width="10.5" style="6" bestFit="1" customWidth="1"/>
    <col min="9469" max="9469" width="12.6640625" style="6" bestFit="1" customWidth="1"/>
    <col min="9470" max="9470" width="10.5" style="6" bestFit="1" customWidth="1"/>
    <col min="9471" max="9471" width="9.5" style="6" bestFit="1" customWidth="1"/>
    <col min="9472" max="9472" width="9.6640625" style="6" bestFit="1" customWidth="1"/>
    <col min="9473" max="9473" width="12.6640625" style="6" bestFit="1" customWidth="1"/>
    <col min="9474" max="9474" width="11.5" style="6" bestFit="1" customWidth="1"/>
    <col min="9475" max="9476" width="10.5" style="6" bestFit="1" customWidth="1"/>
    <col min="9477" max="9477" width="12.5" style="6" bestFit="1" customWidth="1"/>
    <col min="9478" max="9478" width="12.6640625" style="6" customWidth="1"/>
    <col min="9479" max="9480" width="9.33203125" style="6"/>
    <col min="9481" max="9481" width="9.33203125" style="6" customWidth="1"/>
    <col min="9482" max="9669" width="9.33203125" style="6"/>
    <col min="9670" max="9670" width="32" style="6" customWidth="1"/>
    <col min="9671" max="9671" width="11.5" style="6" bestFit="1" customWidth="1"/>
    <col min="9672" max="9673" width="10.5" style="6" bestFit="1" customWidth="1"/>
    <col min="9674" max="9674" width="12.664062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640625" style="6" bestFit="1" customWidth="1"/>
    <col min="9699" max="9699" width="12.664062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640625" style="6" bestFit="1" customWidth="1"/>
    <col min="9706" max="9706" width="11.5" style="6" bestFit="1" customWidth="1"/>
    <col min="9707" max="9708" width="10.5" style="6" bestFit="1" customWidth="1"/>
    <col min="9709" max="9709" width="12.6640625" style="6" bestFit="1" customWidth="1"/>
    <col min="9710" max="9710" width="12.5" style="6" bestFit="1" customWidth="1"/>
    <col min="9711" max="9711" width="11.5" style="6" bestFit="1" customWidth="1"/>
    <col min="9712" max="9712" width="10.5" style="6" bestFit="1" customWidth="1"/>
    <col min="9713" max="9713" width="12.6640625" style="6" bestFit="1" customWidth="1"/>
    <col min="9714" max="9714" width="12.5" style="6" bestFit="1" customWidth="1"/>
    <col min="9715" max="9716" width="9.5" style="6" bestFit="1" customWidth="1"/>
    <col min="9717" max="9717" width="12.6640625" style="6" bestFit="1" customWidth="1"/>
    <col min="9718" max="9718" width="10.5" style="6" bestFit="1" customWidth="1"/>
    <col min="9719" max="9720" width="9.5" style="6" bestFit="1" customWidth="1"/>
    <col min="9721" max="9721" width="12.6640625" style="6" bestFit="1" customWidth="1"/>
    <col min="9722" max="9722" width="11.5" style="6" bestFit="1" customWidth="1"/>
    <col min="9723" max="9724" width="10.5" style="6" bestFit="1" customWidth="1"/>
    <col min="9725" max="9725" width="12.6640625" style="6" bestFit="1" customWidth="1"/>
    <col min="9726" max="9726" width="10.5" style="6" bestFit="1" customWidth="1"/>
    <col min="9727" max="9727" width="9.5" style="6" bestFit="1" customWidth="1"/>
    <col min="9728" max="9728" width="9.6640625" style="6" bestFit="1" customWidth="1"/>
    <col min="9729" max="9729" width="12.6640625" style="6" bestFit="1" customWidth="1"/>
    <col min="9730" max="9730" width="11.5" style="6" bestFit="1" customWidth="1"/>
    <col min="9731" max="9732" width="10.5" style="6" bestFit="1" customWidth="1"/>
    <col min="9733" max="9733" width="12.5" style="6" bestFit="1" customWidth="1"/>
    <col min="9734" max="9734" width="12.6640625" style="6" customWidth="1"/>
    <col min="9735" max="9736" width="9.33203125" style="6"/>
    <col min="9737" max="9737" width="9.33203125" style="6" customWidth="1"/>
    <col min="9738" max="9925" width="9.33203125" style="6"/>
    <col min="9926" max="9926" width="32" style="6" customWidth="1"/>
    <col min="9927" max="9927" width="11.5" style="6" bestFit="1" customWidth="1"/>
    <col min="9928" max="9929" width="10.5" style="6" bestFit="1" customWidth="1"/>
    <col min="9930" max="9930" width="12.664062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640625" style="6" bestFit="1" customWidth="1"/>
    <col min="9955" max="9955" width="12.664062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640625" style="6" bestFit="1" customWidth="1"/>
    <col min="9962" max="9962" width="11.5" style="6" bestFit="1" customWidth="1"/>
    <col min="9963" max="9964" width="10.5" style="6" bestFit="1" customWidth="1"/>
    <col min="9965" max="9965" width="12.6640625" style="6" bestFit="1" customWidth="1"/>
    <col min="9966" max="9966" width="12.5" style="6" bestFit="1" customWidth="1"/>
    <col min="9967" max="9967" width="11.5" style="6" bestFit="1" customWidth="1"/>
    <col min="9968" max="9968" width="10.5" style="6" bestFit="1" customWidth="1"/>
    <col min="9969" max="9969" width="12.6640625" style="6" bestFit="1" customWidth="1"/>
    <col min="9970" max="9970" width="12.5" style="6" bestFit="1" customWidth="1"/>
    <col min="9971" max="9972" width="9.5" style="6" bestFit="1" customWidth="1"/>
    <col min="9973" max="9973" width="12.6640625" style="6" bestFit="1" customWidth="1"/>
    <col min="9974" max="9974" width="10.5" style="6" bestFit="1" customWidth="1"/>
    <col min="9975" max="9976" width="9.5" style="6" bestFit="1" customWidth="1"/>
    <col min="9977" max="9977" width="12.6640625" style="6" bestFit="1" customWidth="1"/>
    <col min="9978" max="9978" width="11.5" style="6" bestFit="1" customWidth="1"/>
    <col min="9979" max="9980" width="10.5" style="6" bestFit="1" customWidth="1"/>
    <col min="9981" max="9981" width="12.6640625" style="6" bestFit="1" customWidth="1"/>
    <col min="9982" max="9982" width="10.5" style="6" bestFit="1" customWidth="1"/>
    <col min="9983" max="9983" width="9.5" style="6" bestFit="1" customWidth="1"/>
    <col min="9984" max="9984" width="9.6640625" style="6" bestFit="1" customWidth="1"/>
    <col min="9985" max="9985" width="12.6640625" style="6" bestFit="1" customWidth="1"/>
    <col min="9986" max="9986" width="11.5" style="6" bestFit="1" customWidth="1"/>
    <col min="9987" max="9988" width="10.5" style="6" bestFit="1" customWidth="1"/>
    <col min="9989" max="9989" width="12.5" style="6" bestFit="1" customWidth="1"/>
    <col min="9990" max="9990" width="12.6640625" style="6" customWidth="1"/>
    <col min="9991" max="9992" width="9.33203125" style="6"/>
    <col min="9993" max="9993" width="9.33203125" style="6" customWidth="1"/>
    <col min="9994" max="10181" width="9.33203125" style="6"/>
    <col min="10182" max="10182" width="32" style="6" customWidth="1"/>
    <col min="10183" max="10183" width="11.5" style="6" bestFit="1" customWidth="1"/>
    <col min="10184" max="10185" width="10.5" style="6" bestFit="1" customWidth="1"/>
    <col min="10186" max="10186" width="12.664062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640625" style="6" bestFit="1" customWidth="1"/>
    <col min="10211" max="10211" width="12.664062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640625" style="6" bestFit="1" customWidth="1"/>
    <col min="10218" max="10218" width="11.5" style="6" bestFit="1" customWidth="1"/>
    <col min="10219" max="10220" width="10.5" style="6" bestFit="1" customWidth="1"/>
    <col min="10221" max="10221" width="12.6640625" style="6" bestFit="1" customWidth="1"/>
    <col min="10222" max="10222" width="12.5" style="6" bestFit="1" customWidth="1"/>
    <col min="10223" max="10223" width="11.5" style="6" bestFit="1" customWidth="1"/>
    <col min="10224" max="10224" width="10.5" style="6" bestFit="1" customWidth="1"/>
    <col min="10225" max="10225" width="12.6640625" style="6" bestFit="1" customWidth="1"/>
    <col min="10226" max="10226" width="12.5" style="6" bestFit="1" customWidth="1"/>
    <col min="10227" max="10228" width="9.5" style="6" bestFit="1" customWidth="1"/>
    <col min="10229" max="10229" width="12.6640625" style="6" bestFit="1" customWidth="1"/>
    <col min="10230" max="10230" width="10.5" style="6" bestFit="1" customWidth="1"/>
    <col min="10231" max="10232" width="9.5" style="6" bestFit="1" customWidth="1"/>
    <col min="10233" max="10233" width="12.6640625" style="6" bestFit="1" customWidth="1"/>
    <col min="10234" max="10234" width="11.5" style="6" bestFit="1" customWidth="1"/>
    <col min="10235" max="10236" width="10.5" style="6" bestFit="1" customWidth="1"/>
    <col min="10237" max="10237" width="12.6640625" style="6" bestFit="1" customWidth="1"/>
    <col min="10238" max="10238" width="10.5" style="6" bestFit="1" customWidth="1"/>
    <col min="10239" max="10239" width="9.5" style="6" bestFit="1" customWidth="1"/>
    <col min="10240" max="10240" width="9.6640625" style="6" bestFit="1" customWidth="1"/>
    <col min="10241" max="10241" width="12.6640625" style="6" bestFit="1" customWidth="1"/>
    <col min="10242" max="10242" width="11.5" style="6" bestFit="1" customWidth="1"/>
    <col min="10243" max="10244" width="10.5" style="6" bestFit="1" customWidth="1"/>
    <col min="10245" max="10245" width="12.5" style="6" bestFit="1" customWidth="1"/>
    <col min="10246" max="10246" width="12.6640625" style="6" customWidth="1"/>
    <col min="10247" max="10248" width="9.33203125" style="6"/>
    <col min="10249" max="10249" width="9.33203125" style="6" customWidth="1"/>
    <col min="10250" max="10437" width="9.33203125" style="6"/>
    <col min="10438" max="10438" width="32" style="6" customWidth="1"/>
    <col min="10439" max="10439" width="11.5" style="6" bestFit="1" customWidth="1"/>
    <col min="10440" max="10441" width="10.5" style="6" bestFit="1" customWidth="1"/>
    <col min="10442" max="10442" width="12.664062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640625" style="6" bestFit="1" customWidth="1"/>
    <col min="10467" max="10467" width="12.664062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640625" style="6" bestFit="1" customWidth="1"/>
    <col min="10474" max="10474" width="11.5" style="6" bestFit="1" customWidth="1"/>
    <col min="10475" max="10476" width="10.5" style="6" bestFit="1" customWidth="1"/>
    <col min="10477" max="10477" width="12.6640625" style="6" bestFit="1" customWidth="1"/>
    <col min="10478" max="10478" width="12.5" style="6" bestFit="1" customWidth="1"/>
    <col min="10479" max="10479" width="11.5" style="6" bestFit="1" customWidth="1"/>
    <col min="10480" max="10480" width="10.5" style="6" bestFit="1" customWidth="1"/>
    <col min="10481" max="10481" width="12.6640625" style="6" bestFit="1" customWidth="1"/>
    <col min="10482" max="10482" width="12.5" style="6" bestFit="1" customWidth="1"/>
    <col min="10483" max="10484" width="9.5" style="6" bestFit="1" customWidth="1"/>
    <col min="10485" max="10485" width="12.6640625" style="6" bestFit="1" customWidth="1"/>
    <col min="10486" max="10486" width="10.5" style="6" bestFit="1" customWidth="1"/>
    <col min="10487" max="10488" width="9.5" style="6" bestFit="1" customWidth="1"/>
    <col min="10489" max="10489" width="12.6640625" style="6" bestFit="1" customWidth="1"/>
    <col min="10490" max="10490" width="11.5" style="6" bestFit="1" customWidth="1"/>
    <col min="10491" max="10492" width="10.5" style="6" bestFit="1" customWidth="1"/>
    <col min="10493" max="10493" width="12.6640625" style="6" bestFit="1" customWidth="1"/>
    <col min="10494" max="10494" width="10.5" style="6" bestFit="1" customWidth="1"/>
    <col min="10495" max="10495" width="9.5" style="6" bestFit="1" customWidth="1"/>
    <col min="10496" max="10496" width="9.6640625" style="6" bestFit="1" customWidth="1"/>
    <col min="10497" max="10497" width="12.6640625" style="6" bestFit="1" customWidth="1"/>
    <col min="10498" max="10498" width="11.5" style="6" bestFit="1" customWidth="1"/>
    <col min="10499" max="10500" width="10.5" style="6" bestFit="1" customWidth="1"/>
    <col min="10501" max="10501" width="12.5" style="6" bestFit="1" customWidth="1"/>
    <col min="10502" max="10502" width="12.6640625" style="6" customWidth="1"/>
    <col min="10503" max="10504" width="9.33203125" style="6"/>
    <col min="10505" max="10505" width="9.33203125" style="6" customWidth="1"/>
    <col min="10506" max="10693" width="9.33203125" style="6"/>
    <col min="10694" max="10694" width="32" style="6" customWidth="1"/>
    <col min="10695" max="10695" width="11.5" style="6" bestFit="1" customWidth="1"/>
    <col min="10696" max="10697" width="10.5" style="6" bestFit="1" customWidth="1"/>
    <col min="10698" max="10698" width="12.664062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640625" style="6" bestFit="1" customWidth="1"/>
    <col min="10723" max="10723" width="12.664062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640625" style="6" bestFit="1" customWidth="1"/>
    <col min="10730" max="10730" width="11.5" style="6" bestFit="1" customWidth="1"/>
    <col min="10731" max="10732" width="10.5" style="6" bestFit="1" customWidth="1"/>
    <col min="10733" max="10733" width="12.6640625" style="6" bestFit="1" customWidth="1"/>
    <col min="10734" max="10734" width="12.5" style="6" bestFit="1" customWidth="1"/>
    <col min="10735" max="10735" width="11.5" style="6" bestFit="1" customWidth="1"/>
    <col min="10736" max="10736" width="10.5" style="6" bestFit="1" customWidth="1"/>
    <col min="10737" max="10737" width="12.6640625" style="6" bestFit="1" customWidth="1"/>
    <col min="10738" max="10738" width="12.5" style="6" bestFit="1" customWidth="1"/>
    <col min="10739" max="10740" width="9.5" style="6" bestFit="1" customWidth="1"/>
    <col min="10741" max="10741" width="12.6640625" style="6" bestFit="1" customWidth="1"/>
    <col min="10742" max="10742" width="10.5" style="6" bestFit="1" customWidth="1"/>
    <col min="10743" max="10744" width="9.5" style="6" bestFit="1" customWidth="1"/>
    <col min="10745" max="10745" width="12.6640625" style="6" bestFit="1" customWidth="1"/>
    <col min="10746" max="10746" width="11.5" style="6" bestFit="1" customWidth="1"/>
    <col min="10747" max="10748" width="10.5" style="6" bestFit="1" customWidth="1"/>
    <col min="10749" max="10749" width="12.6640625" style="6" bestFit="1" customWidth="1"/>
    <col min="10750" max="10750" width="10.5" style="6" bestFit="1" customWidth="1"/>
    <col min="10751" max="10751" width="9.5" style="6" bestFit="1" customWidth="1"/>
    <col min="10752" max="10752" width="9.6640625" style="6" bestFit="1" customWidth="1"/>
    <col min="10753" max="10753" width="12.6640625" style="6" bestFit="1" customWidth="1"/>
    <col min="10754" max="10754" width="11.5" style="6" bestFit="1" customWidth="1"/>
    <col min="10755" max="10756" width="10.5" style="6" bestFit="1" customWidth="1"/>
    <col min="10757" max="10757" width="12.5" style="6" bestFit="1" customWidth="1"/>
    <col min="10758" max="10758" width="12.6640625" style="6" customWidth="1"/>
    <col min="10759" max="10760" width="9.33203125" style="6"/>
    <col min="10761" max="10761" width="9.33203125" style="6" customWidth="1"/>
    <col min="10762" max="10949" width="9.33203125" style="6"/>
    <col min="10950" max="10950" width="32" style="6" customWidth="1"/>
    <col min="10951" max="10951" width="11.5" style="6" bestFit="1" customWidth="1"/>
    <col min="10952" max="10953" width="10.5" style="6" bestFit="1" customWidth="1"/>
    <col min="10954" max="10954" width="12.664062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640625" style="6" bestFit="1" customWidth="1"/>
    <col min="10979" max="10979" width="12.664062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640625" style="6" bestFit="1" customWidth="1"/>
    <col min="10986" max="10986" width="11.5" style="6" bestFit="1" customWidth="1"/>
    <col min="10987" max="10988" width="10.5" style="6" bestFit="1" customWidth="1"/>
    <col min="10989" max="10989" width="12.6640625" style="6" bestFit="1" customWidth="1"/>
    <col min="10990" max="10990" width="12.5" style="6" bestFit="1" customWidth="1"/>
    <col min="10991" max="10991" width="11.5" style="6" bestFit="1" customWidth="1"/>
    <col min="10992" max="10992" width="10.5" style="6" bestFit="1" customWidth="1"/>
    <col min="10993" max="10993" width="12.6640625" style="6" bestFit="1" customWidth="1"/>
    <col min="10994" max="10994" width="12.5" style="6" bestFit="1" customWidth="1"/>
    <col min="10995" max="10996" width="9.5" style="6" bestFit="1" customWidth="1"/>
    <col min="10997" max="10997" width="12.6640625" style="6" bestFit="1" customWidth="1"/>
    <col min="10998" max="10998" width="10.5" style="6" bestFit="1" customWidth="1"/>
    <col min="10999" max="11000" width="9.5" style="6" bestFit="1" customWidth="1"/>
    <col min="11001" max="11001" width="12.6640625" style="6" bestFit="1" customWidth="1"/>
    <col min="11002" max="11002" width="11.5" style="6" bestFit="1" customWidth="1"/>
    <col min="11003" max="11004" width="10.5" style="6" bestFit="1" customWidth="1"/>
    <col min="11005" max="11005" width="12.6640625" style="6" bestFit="1" customWidth="1"/>
    <col min="11006" max="11006" width="10.5" style="6" bestFit="1" customWidth="1"/>
    <col min="11007" max="11007" width="9.5" style="6" bestFit="1" customWidth="1"/>
    <col min="11008" max="11008" width="9.6640625" style="6" bestFit="1" customWidth="1"/>
    <col min="11009" max="11009" width="12.6640625" style="6" bestFit="1" customWidth="1"/>
    <col min="11010" max="11010" width="11.5" style="6" bestFit="1" customWidth="1"/>
    <col min="11011" max="11012" width="10.5" style="6" bestFit="1" customWidth="1"/>
    <col min="11013" max="11013" width="12.5" style="6" bestFit="1" customWidth="1"/>
    <col min="11014" max="11014" width="12.6640625" style="6" customWidth="1"/>
    <col min="11015" max="11016" width="9.33203125" style="6"/>
    <col min="11017" max="11017" width="9.33203125" style="6" customWidth="1"/>
    <col min="11018" max="11205" width="9.33203125" style="6"/>
    <col min="11206" max="11206" width="32" style="6" customWidth="1"/>
    <col min="11207" max="11207" width="11.5" style="6" bestFit="1" customWidth="1"/>
    <col min="11208" max="11209" width="10.5" style="6" bestFit="1" customWidth="1"/>
    <col min="11210" max="11210" width="12.664062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640625" style="6" bestFit="1" customWidth="1"/>
    <col min="11235" max="11235" width="12.664062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640625" style="6" bestFit="1" customWidth="1"/>
    <col min="11242" max="11242" width="11.5" style="6" bestFit="1" customWidth="1"/>
    <col min="11243" max="11244" width="10.5" style="6" bestFit="1" customWidth="1"/>
    <col min="11245" max="11245" width="12.6640625" style="6" bestFit="1" customWidth="1"/>
    <col min="11246" max="11246" width="12.5" style="6" bestFit="1" customWidth="1"/>
    <col min="11247" max="11247" width="11.5" style="6" bestFit="1" customWidth="1"/>
    <col min="11248" max="11248" width="10.5" style="6" bestFit="1" customWidth="1"/>
    <col min="11249" max="11249" width="12.6640625" style="6" bestFit="1" customWidth="1"/>
    <col min="11250" max="11250" width="12.5" style="6" bestFit="1" customWidth="1"/>
    <col min="11251" max="11252" width="9.5" style="6" bestFit="1" customWidth="1"/>
    <col min="11253" max="11253" width="12.6640625" style="6" bestFit="1" customWidth="1"/>
    <col min="11254" max="11254" width="10.5" style="6" bestFit="1" customWidth="1"/>
    <col min="11255" max="11256" width="9.5" style="6" bestFit="1" customWidth="1"/>
    <col min="11257" max="11257" width="12.6640625" style="6" bestFit="1" customWidth="1"/>
    <col min="11258" max="11258" width="11.5" style="6" bestFit="1" customWidth="1"/>
    <col min="11259" max="11260" width="10.5" style="6" bestFit="1" customWidth="1"/>
    <col min="11261" max="11261" width="12.6640625" style="6" bestFit="1" customWidth="1"/>
    <col min="11262" max="11262" width="10.5" style="6" bestFit="1" customWidth="1"/>
    <col min="11263" max="11263" width="9.5" style="6" bestFit="1" customWidth="1"/>
    <col min="11264" max="11264" width="9.6640625" style="6" bestFit="1" customWidth="1"/>
    <col min="11265" max="11265" width="12.6640625" style="6" bestFit="1" customWidth="1"/>
    <col min="11266" max="11266" width="11.5" style="6" bestFit="1" customWidth="1"/>
    <col min="11267" max="11268" width="10.5" style="6" bestFit="1" customWidth="1"/>
    <col min="11269" max="11269" width="12.5" style="6" bestFit="1" customWidth="1"/>
    <col min="11270" max="11270" width="12.6640625" style="6" customWidth="1"/>
    <col min="11271" max="11272" width="9.33203125" style="6"/>
    <col min="11273" max="11273" width="9.33203125" style="6" customWidth="1"/>
    <col min="11274" max="11461" width="9.33203125" style="6"/>
    <col min="11462" max="11462" width="32" style="6" customWidth="1"/>
    <col min="11463" max="11463" width="11.5" style="6" bestFit="1" customWidth="1"/>
    <col min="11464" max="11465" width="10.5" style="6" bestFit="1" customWidth="1"/>
    <col min="11466" max="11466" width="12.664062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640625" style="6" bestFit="1" customWidth="1"/>
    <col min="11491" max="11491" width="12.664062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640625" style="6" bestFit="1" customWidth="1"/>
    <col min="11498" max="11498" width="11.5" style="6" bestFit="1" customWidth="1"/>
    <col min="11499" max="11500" width="10.5" style="6" bestFit="1" customWidth="1"/>
    <col min="11501" max="11501" width="12.6640625" style="6" bestFit="1" customWidth="1"/>
    <col min="11502" max="11502" width="12.5" style="6" bestFit="1" customWidth="1"/>
    <col min="11503" max="11503" width="11.5" style="6" bestFit="1" customWidth="1"/>
    <col min="11504" max="11504" width="10.5" style="6" bestFit="1" customWidth="1"/>
    <col min="11505" max="11505" width="12.6640625" style="6" bestFit="1" customWidth="1"/>
    <col min="11506" max="11506" width="12.5" style="6" bestFit="1" customWidth="1"/>
    <col min="11507" max="11508" width="9.5" style="6" bestFit="1" customWidth="1"/>
    <col min="11509" max="11509" width="12.6640625" style="6" bestFit="1" customWidth="1"/>
    <col min="11510" max="11510" width="10.5" style="6" bestFit="1" customWidth="1"/>
    <col min="11511" max="11512" width="9.5" style="6" bestFit="1" customWidth="1"/>
    <col min="11513" max="11513" width="12.6640625" style="6" bestFit="1" customWidth="1"/>
    <col min="11514" max="11514" width="11.5" style="6" bestFit="1" customWidth="1"/>
    <col min="11515" max="11516" width="10.5" style="6" bestFit="1" customWidth="1"/>
    <col min="11517" max="11517" width="12.6640625" style="6" bestFit="1" customWidth="1"/>
    <col min="11518" max="11518" width="10.5" style="6" bestFit="1" customWidth="1"/>
    <col min="11519" max="11519" width="9.5" style="6" bestFit="1" customWidth="1"/>
    <col min="11520" max="11520" width="9.6640625" style="6" bestFit="1" customWidth="1"/>
    <col min="11521" max="11521" width="12.6640625" style="6" bestFit="1" customWidth="1"/>
    <col min="11522" max="11522" width="11.5" style="6" bestFit="1" customWidth="1"/>
    <col min="11523" max="11524" width="10.5" style="6" bestFit="1" customWidth="1"/>
    <col min="11525" max="11525" width="12.5" style="6" bestFit="1" customWidth="1"/>
    <col min="11526" max="11526" width="12.6640625" style="6" customWidth="1"/>
    <col min="11527" max="11528" width="9.33203125" style="6"/>
    <col min="11529" max="11529" width="9.33203125" style="6" customWidth="1"/>
    <col min="11530" max="11717" width="9.33203125" style="6"/>
    <col min="11718" max="11718" width="32" style="6" customWidth="1"/>
    <col min="11719" max="11719" width="11.5" style="6" bestFit="1" customWidth="1"/>
    <col min="11720" max="11721" width="10.5" style="6" bestFit="1" customWidth="1"/>
    <col min="11722" max="11722" width="12.664062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640625" style="6" bestFit="1" customWidth="1"/>
    <col min="11747" max="11747" width="12.664062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640625" style="6" bestFit="1" customWidth="1"/>
    <col min="11754" max="11754" width="11.5" style="6" bestFit="1" customWidth="1"/>
    <col min="11755" max="11756" width="10.5" style="6" bestFit="1" customWidth="1"/>
    <col min="11757" max="11757" width="12.6640625" style="6" bestFit="1" customWidth="1"/>
    <col min="11758" max="11758" width="12.5" style="6" bestFit="1" customWidth="1"/>
    <col min="11759" max="11759" width="11.5" style="6" bestFit="1" customWidth="1"/>
    <col min="11760" max="11760" width="10.5" style="6" bestFit="1" customWidth="1"/>
    <col min="11761" max="11761" width="12.6640625" style="6" bestFit="1" customWidth="1"/>
    <col min="11762" max="11762" width="12.5" style="6" bestFit="1" customWidth="1"/>
    <col min="11763" max="11764" width="9.5" style="6" bestFit="1" customWidth="1"/>
    <col min="11765" max="11765" width="12.6640625" style="6" bestFit="1" customWidth="1"/>
    <col min="11766" max="11766" width="10.5" style="6" bestFit="1" customWidth="1"/>
    <col min="11767" max="11768" width="9.5" style="6" bestFit="1" customWidth="1"/>
    <col min="11769" max="11769" width="12.6640625" style="6" bestFit="1" customWidth="1"/>
    <col min="11770" max="11770" width="11.5" style="6" bestFit="1" customWidth="1"/>
    <col min="11771" max="11772" width="10.5" style="6" bestFit="1" customWidth="1"/>
    <col min="11773" max="11773" width="12.6640625" style="6" bestFit="1" customWidth="1"/>
    <col min="11774" max="11774" width="10.5" style="6" bestFit="1" customWidth="1"/>
    <col min="11775" max="11775" width="9.5" style="6" bestFit="1" customWidth="1"/>
    <col min="11776" max="11776" width="9.6640625" style="6" bestFit="1" customWidth="1"/>
    <col min="11777" max="11777" width="12.6640625" style="6" bestFit="1" customWidth="1"/>
    <col min="11778" max="11778" width="11.5" style="6" bestFit="1" customWidth="1"/>
    <col min="11779" max="11780" width="10.5" style="6" bestFit="1" customWidth="1"/>
    <col min="11781" max="11781" width="12.5" style="6" bestFit="1" customWidth="1"/>
    <col min="11782" max="11782" width="12.6640625" style="6" customWidth="1"/>
    <col min="11783" max="11784" width="9.33203125" style="6"/>
    <col min="11785" max="11785" width="9.33203125" style="6" customWidth="1"/>
    <col min="11786" max="11973" width="9.33203125" style="6"/>
    <col min="11974" max="11974" width="32" style="6" customWidth="1"/>
    <col min="11975" max="11975" width="11.5" style="6" bestFit="1" customWidth="1"/>
    <col min="11976" max="11977" width="10.5" style="6" bestFit="1" customWidth="1"/>
    <col min="11978" max="11978" width="12.664062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640625" style="6" bestFit="1" customWidth="1"/>
    <col min="12003" max="12003" width="12.664062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640625" style="6" bestFit="1" customWidth="1"/>
    <col min="12010" max="12010" width="11.5" style="6" bestFit="1" customWidth="1"/>
    <col min="12011" max="12012" width="10.5" style="6" bestFit="1" customWidth="1"/>
    <col min="12013" max="12013" width="12.6640625" style="6" bestFit="1" customWidth="1"/>
    <col min="12014" max="12014" width="12.5" style="6" bestFit="1" customWidth="1"/>
    <col min="12015" max="12015" width="11.5" style="6" bestFit="1" customWidth="1"/>
    <col min="12016" max="12016" width="10.5" style="6" bestFit="1" customWidth="1"/>
    <col min="12017" max="12017" width="12.6640625" style="6" bestFit="1" customWidth="1"/>
    <col min="12018" max="12018" width="12.5" style="6" bestFit="1" customWidth="1"/>
    <col min="12019" max="12020" width="9.5" style="6" bestFit="1" customWidth="1"/>
    <col min="12021" max="12021" width="12.6640625" style="6" bestFit="1" customWidth="1"/>
    <col min="12022" max="12022" width="10.5" style="6" bestFit="1" customWidth="1"/>
    <col min="12023" max="12024" width="9.5" style="6" bestFit="1" customWidth="1"/>
    <col min="12025" max="12025" width="12.6640625" style="6" bestFit="1" customWidth="1"/>
    <col min="12026" max="12026" width="11.5" style="6" bestFit="1" customWidth="1"/>
    <col min="12027" max="12028" width="10.5" style="6" bestFit="1" customWidth="1"/>
    <col min="12029" max="12029" width="12.6640625" style="6" bestFit="1" customWidth="1"/>
    <col min="12030" max="12030" width="10.5" style="6" bestFit="1" customWidth="1"/>
    <col min="12031" max="12031" width="9.5" style="6" bestFit="1" customWidth="1"/>
    <col min="12032" max="12032" width="9.6640625" style="6" bestFit="1" customWidth="1"/>
    <col min="12033" max="12033" width="12.6640625" style="6" bestFit="1" customWidth="1"/>
    <col min="12034" max="12034" width="11.5" style="6" bestFit="1" customWidth="1"/>
    <col min="12035" max="12036" width="10.5" style="6" bestFit="1" customWidth="1"/>
    <col min="12037" max="12037" width="12.5" style="6" bestFit="1" customWidth="1"/>
    <col min="12038" max="12038" width="12.6640625" style="6" customWidth="1"/>
    <col min="12039" max="12040" width="9.33203125" style="6"/>
    <col min="12041" max="12041" width="9.33203125" style="6" customWidth="1"/>
    <col min="12042" max="12229" width="9.33203125" style="6"/>
    <col min="12230" max="12230" width="32" style="6" customWidth="1"/>
    <col min="12231" max="12231" width="11.5" style="6" bestFit="1" customWidth="1"/>
    <col min="12232" max="12233" width="10.5" style="6" bestFit="1" customWidth="1"/>
    <col min="12234" max="12234" width="12.664062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640625" style="6" bestFit="1" customWidth="1"/>
    <col min="12259" max="12259" width="12.664062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640625" style="6" bestFit="1" customWidth="1"/>
    <col min="12266" max="12266" width="11.5" style="6" bestFit="1" customWidth="1"/>
    <col min="12267" max="12268" width="10.5" style="6" bestFit="1" customWidth="1"/>
    <col min="12269" max="12269" width="12.6640625" style="6" bestFit="1" customWidth="1"/>
    <col min="12270" max="12270" width="12.5" style="6" bestFit="1" customWidth="1"/>
    <col min="12271" max="12271" width="11.5" style="6" bestFit="1" customWidth="1"/>
    <col min="12272" max="12272" width="10.5" style="6" bestFit="1" customWidth="1"/>
    <col min="12273" max="12273" width="12.6640625" style="6" bestFit="1" customWidth="1"/>
    <col min="12274" max="12274" width="12.5" style="6" bestFit="1" customWidth="1"/>
    <col min="12275" max="12276" width="9.5" style="6" bestFit="1" customWidth="1"/>
    <col min="12277" max="12277" width="12.6640625" style="6" bestFit="1" customWidth="1"/>
    <col min="12278" max="12278" width="10.5" style="6" bestFit="1" customWidth="1"/>
    <col min="12279" max="12280" width="9.5" style="6" bestFit="1" customWidth="1"/>
    <col min="12281" max="12281" width="12.6640625" style="6" bestFit="1" customWidth="1"/>
    <col min="12282" max="12282" width="11.5" style="6" bestFit="1" customWidth="1"/>
    <col min="12283" max="12284" width="10.5" style="6" bestFit="1" customWidth="1"/>
    <col min="12285" max="12285" width="12.6640625" style="6" bestFit="1" customWidth="1"/>
    <col min="12286" max="12286" width="10.5" style="6" bestFit="1" customWidth="1"/>
    <col min="12287" max="12287" width="9.5" style="6" bestFit="1" customWidth="1"/>
    <col min="12288" max="12288" width="9.6640625" style="6" bestFit="1" customWidth="1"/>
    <col min="12289" max="12289" width="12.6640625" style="6" bestFit="1" customWidth="1"/>
    <col min="12290" max="12290" width="11.5" style="6" bestFit="1" customWidth="1"/>
    <col min="12291" max="12292" width="10.5" style="6" bestFit="1" customWidth="1"/>
    <col min="12293" max="12293" width="12.5" style="6" bestFit="1" customWidth="1"/>
    <col min="12294" max="12294" width="12.6640625" style="6" customWidth="1"/>
    <col min="12295" max="12296" width="9.33203125" style="6"/>
    <col min="12297" max="12297" width="9.33203125" style="6" customWidth="1"/>
    <col min="12298" max="12485" width="9.33203125" style="6"/>
    <col min="12486" max="12486" width="32" style="6" customWidth="1"/>
    <col min="12487" max="12487" width="11.5" style="6" bestFit="1" customWidth="1"/>
    <col min="12488" max="12489" width="10.5" style="6" bestFit="1" customWidth="1"/>
    <col min="12490" max="12490" width="12.664062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640625" style="6" bestFit="1" customWidth="1"/>
    <col min="12515" max="12515" width="12.664062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640625" style="6" bestFit="1" customWidth="1"/>
    <col min="12522" max="12522" width="11.5" style="6" bestFit="1" customWidth="1"/>
    <col min="12523" max="12524" width="10.5" style="6" bestFit="1" customWidth="1"/>
    <col min="12525" max="12525" width="12.6640625" style="6" bestFit="1" customWidth="1"/>
    <col min="12526" max="12526" width="12.5" style="6" bestFit="1" customWidth="1"/>
    <col min="12527" max="12527" width="11.5" style="6" bestFit="1" customWidth="1"/>
    <col min="12528" max="12528" width="10.5" style="6" bestFit="1" customWidth="1"/>
    <col min="12529" max="12529" width="12.6640625" style="6" bestFit="1" customWidth="1"/>
    <col min="12530" max="12530" width="12.5" style="6" bestFit="1" customWidth="1"/>
    <col min="12531" max="12532" width="9.5" style="6" bestFit="1" customWidth="1"/>
    <col min="12533" max="12533" width="12.6640625" style="6" bestFit="1" customWidth="1"/>
    <col min="12534" max="12534" width="10.5" style="6" bestFit="1" customWidth="1"/>
    <col min="12535" max="12536" width="9.5" style="6" bestFit="1" customWidth="1"/>
    <col min="12537" max="12537" width="12.6640625" style="6" bestFit="1" customWidth="1"/>
    <col min="12538" max="12538" width="11.5" style="6" bestFit="1" customWidth="1"/>
    <col min="12539" max="12540" width="10.5" style="6" bestFit="1" customWidth="1"/>
    <col min="12541" max="12541" width="12.6640625" style="6" bestFit="1" customWidth="1"/>
    <col min="12542" max="12542" width="10.5" style="6" bestFit="1" customWidth="1"/>
    <col min="12543" max="12543" width="9.5" style="6" bestFit="1" customWidth="1"/>
    <col min="12544" max="12544" width="9.6640625" style="6" bestFit="1" customWidth="1"/>
    <col min="12545" max="12545" width="12.6640625" style="6" bestFit="1" customWidth="1"/>
    <col min="12546" max="12546" width="11.5" style="6" bestFit="1" customWidth="1"/>
    <col min="12547" max="12548" width="10.5" style="6" bestFit="1" customWidth="1"/>
    <col min="12549" max="12549" width="12.5" style="6" bestFit="1" customWidth="1"/>
    <col min="12550" max="12550" width="12.6640625" style="6" customWidth="1"/>
    <col min="12551" max="12552" width="9.33203125" style="6"/>
    <col min="12553" max="12553" width="9.33203125" style="6" customWidth="1"/>
    <col min="12554" max="12741" width="9.33203125" style="6"/>
    <col min="12742" max="12742" width="32" style="6" customWidth="1"/>
    <col min="12743" max="12743" width="11.5" style="6" bestFit="1" customWidth="1"/>
    <col min="12744" max="12745" width="10.5" style="6" bestFit="1" customWidth="1"/>
    <col min="12746" max="12746" width="12.664062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640625" style="6" bestFit="1" customWidth="1"/>
    <col min="12771" max="12771" width="12.664062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640625" style="6" bestFit="1" customWidth="1"/>
    <col min="12778" max="12778" width="11.5" style="6" bestFit="1" customWidth="1"/>
    <col min="12779" max="12780" width="10.5" style="6" bestFit="1" customWidth="1"/>
    <col min="12781" max="12781" width="12.6640625" style="6" bestFit="1" customWidth="1"/>
    <col min="12782" max="12782" width="12.5" style="6" bestFit="1" customWidth="1"/>
    <col min="12783" max="12783" width="11.5" style="6" bestFit="1" customWidth="1"/>
    <col min="12784" max="12784" width="10.5" style="6" bestFit="1" customWidth="1"/>
    <col min="12785" max="12785" width="12.6640625" style="6" bestFit="1" customWidth="1"/>
    <col min="12786" max="12786" width="12.5" style="6" bestFit="1" customWidth="1"/>
    <col min="12787" max="12788" width="9.5" style="6" bestFit="1" customWidth="1"/>
    <col min="12789" max="12789" width="12.6640625" style="6" bestFit="1" customWidth="1"/>
    <col min="12790" max="12790" width="10.5" style="6" bestFit="1" customWidth="1"/>
    <col min="12791" max="12792" width="9.5" style="6" bestFit="1" customWidth="1"/>
    <col min="12793" max="12793" width="12.6640625" style="6" bestFit="1" customWidth="1"/>
    <col min="12794" max="12794" width="11.5" style="6" bestFit="1" customWidth="1"/>
    <col min="12795" max="12796" width="10.5" style="6" bestFit="1" customWidth="1"/>
    <col min="12797" max="12797" width="12.6640625" style="6" bestFit="1" customWidth="1"/>
    <col min="12798" max="12798" width="10.5" style="6" bestFit="1" customWidth="1"/>
    <col min="12799" max="12799" width="9.5" style="6" bestFit="1" customWidth="1"/>
    <col min="12800" max="12800" width="9.6640625" style="6" bestFit="1" customWidth="1"/>
    <col min="12801" max="12801" width="12.6640625" style="6" bestFit="1" customWidth="1"/>
    <col min="12802" max="12802" width="11.5" style="6" bestFit="1" customWidth="1"/>
    <col min="12803" max="12804" width="10.5" style="6" bestFit="1" customWidth="1"/>
    <col min="12805" max="12805" width="12.5" style="6" bestFit="1" customWidth="1"/>
    <col min="12806" max="12806" width="12.6640625" style="6" customWidth="1"/>
    <col min="12807" max="12808" width="9.33203125" style="6"/>
    <col min="12809" max="12809" width="9.33203125" style="6" customWidth="1"/>
    <col min="12810" max="12997" width="9.33203125" style="6"/>
    <col min="12998" max="12998" width="32" style="6" customWidth="1"/>
    <col min="12999" max="12999" width="11.5" style="6" bestFit="1" customWidth="1"/>
    <col min="13000" max="13001" width="10.5" style="6" bestFit="1" customWidth="1"/>
    <col min="13002" max="13002" width="12.664062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640625" style="6" bestFit="1" customWidth="1"/>
    <col min="13027" max="13027" width="12.664062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640625" style="6" bestFit="1" customWidth="1"/>
    <col min="13034" max="13034" width="11.5" style="6" bestFit="1" customWidth="1"/>
    <col min="13035" max="13036" width="10.5" style="6" bestFit="1" customWidth="1"/>
    <col min="13037" max="13037" width="12.6640625" style="6" bestFit="1" customWidth="1"/>
    <col min="13038" max="13038" width="12.5" style="6" bestFit="1" customWidth="1"/>
    <col min="13039" max="13039" width="11.5" style="6" bestFit="1" customWidth="1"/>
    <col min="13040" max="13040" width="10.5" style="6" bestFit="1" customWidth="1"/>
    <col min="13041" max="13041" width="12.6640625" style="6" bestFit="1" customWidth="1"/>
    <col min="13042" max="13042" width="12.5" style="6" bestFit="1" customWidth="1"/>
    <col min="13043" max="13044" width="9.5" style="6" bestFit="1" customWidth="1"/>
    <col min="13045" max="13045" width="12.6640625" style="6" bestFit="1" customWidth="1"/>
    <col min="13046" max="13046" width="10.5" style="6" bestFit="1" customWidth="1"/>
    <col min="13047" max="13048" width="9.5" style="6" bestFit="1" customWidth="1"/>
    <col min="13049" max="13049" width="12.6640625" style="6" bestFit="1" customWidth="1"/>
    <col min="13050" max="13050" width="11.5" style="6" bestFit="1" customWidth="1"/>
    <col min="13051" max="13052" width="10.5" style="6" bestFit="1" customWidth="1"/>
    <col min="13053" max="13053" width="12.6640625" style="6" bestFit="1" customWidth="1"/>
    <col min="13054" max="13054" width="10.5" style="6" bestFit="1" customWidth="1"/>
    <col min="13055" max="13055" width="9.5" style="6" bestFit="1" customWidth="1"/>
    <col min="13056" max="13056" width="9.6640625" style="6" bestFit="1" customWidth="1"/>
    <col min="13057" max="13057" width="12.6640625" style="6" bestFit="1" customWidth="1"/>
    <col min="13058" max="13058" width="11.5" style="6" bestFit="1" customWidth="1"/>
    <col min="13059" max="13060" width="10.5" style="6" bestFit="1" customWidth="1"/>
    <col min="13061" max="13061" width="12.5" style="6" bestFit="1" customWidth="1"/>
    <col min="13062" max="13062" width="12.6640625" style="6" customWidth="1"/>
    <col min="13063" max="13064" width="9.33203125" style="6"/>
    <col min="13065" max="13065" width="9.33203125" style="6" customWidth="1"/>
    <col min="13066" max="13253" width="9.33203125" style="6"/>
    <col min="13254" max="13254" width="32" style="6" customWidth="1"/>
    <col min="13255" max="13255" width="11.5" style="6" bestFit="1" customWidth="1"/>
    <col min="13256" max="13257" width="10.5" style="6" bestFit="1" customWidth="1"/>
    <col min="13258" max="13258" width="12.664062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640625" style="6" bestFit="1" customWidth="1"/>
    <col min="13283" max="13283" width="12.664062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640625" style="6" bestFit="1" customWidth="1"/>
    <col min="13290" max="13290" width="11.5" style="6" bestFit="1" customWidth="1"/>
    <col min="13291" max="13292" width="10.5" style="6" bestFit="1" customWidth="1"/>
    <col min="13293" max="13293" width="12.6640625" style="6" bestFit="1" customWidth="1"/>
    <col min="13294" max="13294" width="12.5" style="6" bestFit="1" customWidth="1"/>
    <col min="13295" max="13295" width="11.5" style="6" bestFit="1" customWidth="1"/>
    <col min="13296" max="13296" width="10.5" style="6" bestFit="1" customWidth="1"/>
    <col min="13297" max="13297" width="12.6640625" style="6" bestFit="1" customWidth="1"/>
    <col min="13298" max="13298" width="12.5" style="6" bestFit="1" customWidth="1"/>
    <col min="13299" max="13300" width="9.5" style="6" bestFit="1" customWidth="1"/>
    <col min="13301" max="13301" width="12.6640625" style="6" bestFit="1" customWidth="1"/>
    <col min="13302" max="13302" width="10.5" style="6" bestFit="1" customWidth="1"/>
    <col min="13303" max="13304" width="9.5" style="6" bestFit="1" customWidth="1"/>
    <col min="13305" max="13305" width="12.6640625" style="6" bestFit="1" customWidth="1"/>
    <col min="13306" max="13306" width="11.5" style="6" bestFit="1" customWidth="1"/>
    <col min="13307" max="13308" width="10.5" style="6" bestFit="1" customWidth="1"/>
    <col min="13309" max="13309" width="12.6640625" style="6" bestFit="1" customWidth="1"/>
    <col min="13310" max="13310" width="10.5" style="6" bestFit="1" customWidth="1"/>
    <col min="13311" max="13311" width="9.5" style="6" bestFit="1" customWidth="1"/>
    <col min="13312" max="13312" width="9.6640625" style="6" bestFit="1" customWidth="1"/>
    <col min="13313" max="13313" width="12.6640625" style="6" bestFit="1" customWidth="1"/>
    <col min="13314" max="13314" width="11.5" style="6" bestFit="1" customWidth="1"/>
    <col min="13315" max="13316" width="10.5" style="6" bestFit="1" customWidth="1"/>
    <col min="13317" max="13317" width="12.5" style="6" bestFit="1" customWidth="1"/>
    <col min="13318" max="13318" width="12.6640625" style="6" customWidth="1"/>
    <col min="13319" max="13320" width="9.33203125" style="6"/>
    <col min="13321" max="13321" width="9.33203125" style="6" customWidth="1"/>
    <col min="13322" max="13509" width="9.33203125" style="6"/>
    <col min="13510" max="13510" width="32" style="6" customWidth="1"/>
    <col min="13511" max="13511" width="11.5" style="6" bestFit="1" customWidth="1"/>
    <col min="13512" max="13513" width="10.5" style="6" bestFit="1" customWidth="1"/>
    <col min="13514" max="13514" width="12.664062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640625" style="6" bestFit="1" customWidth="1"/>
    <col min="13539" max="13539" width="12.664062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640625" style="6" bestFit="1" customWidth="1"/>
    <col min="13546" max="13546" width="11.5" style="6" bestFit="1" customWidth="1"/>
    <col min="13547" max="13548" width="10.5" style="6" bestFit="1" customWidth="1"/>
    <col min="13549" max="13549" width="12.6640625" style="6" bestFit="1" customWidth="1"/>
    <col min="13550" max="13550" width="12.5" style="6" bestFit="1" customWidth="1"/>
    <col min="13551" max="13551" width="11.5" style="6" bestFit="1" customWidth="1"/>
    <col min="13552" max="13552" width="10.5" style="6" bestFit="1" customWidth="1"/>
    <col min="13553" max="13553" width="12.6640625" style="6" bestFit="1" customWidth="1"/>
    <col min="13554" max="13554" width="12.5" style="6" bestFit="1" customWidth="1"/>
    <col min="13555" max="13556" width="9.5" style="6" bestFit="1" customWidth="1"/>
    <col min="13557" max="13557" width="12.6640625" style="6" bestFit="1" customWidth="1"/>
    <col min="13558" max="13558" width="10.5" style="6" bestFit="1" customWidth="1"/>
    <col min="13559" max="13560" width="9.5" style="6" bestFit="1" customWidth="1"/>
    <col min="13561" max="13561" width="12.6640625" style="6" bestFit="1" customWidth="1"/>
    <col min="13562" max="13562" width="11.5" style="6" bestFit="1" customWidth="1"/>
    <col min="13563" max="13564" width="10.5" style="6" bestFit="1" customWidth="1"/>
    <col min="13565" max="13565" width="12.6640625" style="6" bestFit="1" customWidth="1"/>
    <col min="13566" max="13566" width="10.5" style="6" bestFit="1" customWidth="1"/>
    <col min="13567" max="13567" width="9.5" style="6" bestFit="1" customWidth="1"/>
    <col min="13568" max="13568" width="9.6640625" style="6" bestFit="1" customWidth="1"/>
    <col min="13569" max="13569" width="12.6640625" style="6" bestFit="1" customWidth="1"/>
    <col min="13570" max="13570" width="11.5" style="6" bestFit="1" customWidth="1"/>
    <col min="13571" max="13572" width="10.5" style="6" bestFit="1" customWidth="1"/>
    <col min="13573" max="13573" width="12.5" style="6" bestFit="1" customWidth="1"/>
    <col min="13574" max="13574" width="12.6640625" style="6" customWidth="1"/>
    <col min="13575" max="13576" width="9.33203125" style="6"/>
    <col min="13577" max="13577" width="9.33203125" style="6" customWidth="1"/>
    <col min="13578" max="13765" width="9.33203125" style="6"/>
    <col min="13766" max="13766" width="32" style="6" customWidth="1"/>
    <col min="13767" max="13767" width="11.5" style="6" bestFit="1" customWidth="1"/>
    <col min="13768" max="13769" width="10.5" style="6" bestFit="1" customWidth="1"/>
    <col min="13770" max="13770" width="12.664062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640625" style="6" bestFit="1" customWidth="1"/>
    <col min="13795" max="13795" width="12.664062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640625" style="6" bestFit="1" customWidth="1"/>
    <col min="13802" max="13802" width="11.5" style="6" bestFit="1" customWidth="1"/>
    <col min="13803" max="13804" width="10.5" style="6" bestFit="1" customWidth="1"/>
    <col min="13805" max="13805" width="12.6640625" style="6" bestFit="1" customWidth="1"/>
    <col min="13806" max="13806" width="12.5" style="6" bestFit="1" customWidth="1"/>
    <col min="13807" max="13807" width="11.5" style="6" bestFit="1" customWidth="1"/>
    <col min="13808" max="13808" width="10.5" style="6" bestFit="1" customWidth="1"/>
    <col min="13809" max="13809" width="12.6640625" style="6" bestFit="1" customWidth="1"/>
    <col min="13810" max="13810" width="12.5" style="6" bestFit="1" customWidth="1"/>
    <col min="13811" max="13812" width="9.5" style="6" bestFit="1" customWidth="1"/>
    <col min="13813" max="13813" width="12.6640625" style="6" bestFit="1" customWidth="1"/>
    <col min="13814" max="13814" width="10.5" style="6" bestFit="1" customWidth="1"/>
    <col min="13815" max="13816" width="9.5" style="6" bestFit="1" customWidth="1"/>
    <col min="13817" max="13817" width="12.6640625" style="6" bestFit="1" customWidth="1"/>
    <col min="13818" max="13818" width="11.5" style="6" bestFit="1" customWidth="1"/>
    <col min="13819" max="13820" width="10.5" style="6" bestFit="1" customWidth="1"/>
    <col min="13821" max="13821" width="12.6640625" style="6" bestFit="1" customWidth="1"/>
    <col min="13822" max="13822" width="10.5" style="6" bestFit="1" customWidth="1"/>
    <col min="13823" max="13823" width="9.5" style="6" bestFit="1" customWidth="1"/>
    <col min="13824" max="13824" width="9.6640625" style="6" bestFit="1" customWidth="1"/>
    <col min="13825" max="13825" width="12.6640625" style="6" bestFit="1" customWidth="1"/>
    <col min="13826" max="13826" width="11.5" style="6" bestFit="1" customWidth="1"/>
    <col min="13827" max="13828" width="10.5" style="6" bestFit="1" customWidth="1"/>
    <col min="13829" max="13829" width="12.5" style="6" bestFit="1" customWidth="1"/>
    <col min="13830" max="13830" width="12.6640625" style="6" customWidth="1"/>
    <col min="13831" max="13832" width="9.33203125" style="6"/>
    <col min="13833" max="13833" width="9.33203125" style="6" customWidth="1"/>
    <col min="13834" max="14021" width="9.33203125" style="6"/>
    <col min="14022" max="14022" width="32" style="6" customWidth="1"/>
    <col min="14023" max="14023" width="11.5" style="6" bestFit="1" customWidth="1"/>
    <col min="14024" max="14025" width="10.5" style="6" bestFit="1" customWidth="1"/>
    <col min="14026" max="14026" width="12.664062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640625" style="6" bestFit="1" customWidth="1"/>
    <col min="14051" max="14051" width="12.664062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640625" style="6" bestFit="1" customWidth="1"/>
    <col min="14058" max="14058" width="11.5" style="6" bestFit="1" customWidth="1"/>
    <col min="14059" max="14060" width="10.5" style="6" bestFit="1" customWidth="1"/>
    <col min="14061" max="14061" width="12.6640625" style="6" bestFit="1" customWidth="1"/>
    <col min="14062" max="14062" width="12.5" style="6" bestFit="1" customWidth="1"/>
    <col min="14063" max="14063" width="11.5" style="6" bestFit="1" customWidth="1"/>
    <col min="14064" max="14064" width="10.5" style="6" bestFit="1" customWidth="1"/>
    <col min="14065" max="14065" width="12.6640625" style="6" bestFit="1" customWidth="1"/>
    <col min="14066" max="14066" width="12.5" style="6" bestFit="1" customWidth="1"/>
    <col min="14067" max="14068" width="9.5" style="6" bestFit="1" customWidth="1"/>
    <col min="14069" max="14069" width="12.6640625" style="6" bestFit="1" customWidth="1"/>
    <col min="14070" max="14070" width="10.5" style="6" bestFit="1" customWidth="1"/>
    <col min="14071" max="14072" width="9.5" style="6" bestFit="1" customWidth="1"/>
    <col min="14073" max="14073" width="12.6640625" style="6" bestFit="1" customWidth="1"/>
    <col min="14074" max="14074" width="11.5" style="6" bestFit="1" customWidth="1"/>
    <col min="14075" max="14076" width="10.5" style="6" bestFit="1" customWidth="1"/>
    <col min="14077" max="14077" width="12.6640625" style="6" bestFit="1" customWidth="1"/>
    <col min="14078" max="14078" width="10.5" style="6" bestFit="1" customWidth="1"/>
    <col min="14079" max="14079" width="9.5" style="6" bestFit="1" customWidth="1"/>
    <col min="14080" max="14080" width="9.6640625" style="6" bestFit="1" customWidth="1"/>
    <col min="14081" max="14081" width="12.6640625" style="6" bestFit="1" customWidth="1"/>
    <col min="14082" max="14082" width="11.5" style="6" bestFit="1" customWidth="1"/>
    <col min="14083" max="14084" width="10.5" style="6" bestFit="1" customWidth="1"/>
    <col min="14085" max="14085" width="12.5" style="6" bestFit="1" customWidth="1"/>
    <col min="14086" max="14086" width="12.6640625" style="6" customWidth="1"/>
    <col min="14087" max="14088" width="9.33203125" style="6"/>
    <col min="14089" max="14089" width="9.33203125" style="6" customWidth="1"/>
    <col min="14090" max="14277" width="9.33203125" style="6"/>
    <col min="14278" max="14278" width="32" style="6" customWidth="1"/>
    <col min="14279" max="14279" width="11.5" style="6" bestFit="1" customWidth="1"/>
    <col min="14280" max="14281" width="10.5" style="6" bestFit="1" customWidth="1"/>
    <col min="14282" max="14282" width="12.664062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640625" style="6" bestFit="1" customWidth="1"/>
    <col min="14307" max="14307" width="12.664062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640625" style="6" bestFit="1" customWidth="1"/>
    <col min="14314" max="14314" width="11.5" style="6" bestFit="1" customWidth="1"/>
    <col min="14315" max="14316" width="10.5" style="6" bestFit="1" customWidth="1"/>
    <col min="14317" max="14317" width="12.6640625" style="6" bestFit="1" customWidth="1"/>
    <col min="14318" max="14318" width="12.5" style="6" bestFit="1" customWidth="1"/>
    <col min="14319" max="14319" width="11.5" style="6" bestFit="1" customWidth="1"/>
    <col min="14320" max="14320" width="10.5" style="6" bestFit="1" customWidth="1"/>
    <col min="14321" max="14321" width="12.6640625" style="6" bestFit="1" customWidth="1"/>
    <col min="14322" max="14322" width="12.5" style="6" bestFit="1" customWidth="1"/>
    <col min="14323" max="14324" width="9.5" style="6" bestFit="1" customWidth="1"/>
    <col min="14325" max="14325" width="12.6640625" style="6" bestFit="1" customWidth="1"/>
    <col min="14326" max="14326" width="10.5" style="6" bestFit="1" customWidth="1"/>
    <col min="14327" max="14328" width="9.5" style="6" bestFit="1" customWidth="1"/>
    <col min="14329" max="14329" width="12.6640625" style="6" bestFit="1" customWidth="1"/>
    <col min="14330" max="14330" width="11.5" style="6" bestFit="1" customWidth="1"/>
    <col min="14331" max="14332" width="10.5" style="6" bestFit="1" customWidth="1"/>
    <col min="14333" max="14333" width="12.6640625" style="6" bestFit="1" customWidth="1"/>
    <col min="14334" max="14334" width="10.5" style="6" bestFit="1" customWidth="1"/>
    <col min="14335" max="14335" width="9.5" style="6" bestFit="1" customWidth="1"/>
    <col min="14336" max="14336" width="9.6640625" style="6" bestFit="1" customWidth="1"/>
    <col min="14337" max="14337" width="12.6640625" style="6" bestFit="1" customWidth="1"/>
    <col min="14338" max="14338" width="11.5" style="6" bestFit="1" customWidth="1"/>
    <col min="14339" max="14340" width="10.5" style="6" bestFit="1" customWidth="1"/>
    <col min="14341" max="14341" width="12.5" style="6" bestFit="1" customWidth="1"/>
    <col min="14342" max="14342" width="12.6640625" style="6" customWidth="1"/>
    <col min="14343" max="14344" width="9.33203125" style="6"/>
    <col min="14345" max="14345" width="9.33203125" style="6" customWidth="1"/>
    <col min="14346" max="14533" width="9.33203125" style="6"/>
    <col min="14534" max="14534" width="32" style="6" customWidth="1"/>
    <col min="14535" max="14535" width="11.5" style="6" bestFit="1" customWidth="1"/>
    <col min="14536" max="14537" width="10.5" style="6" bestFit="1" customWidth="1"/>
    <col min="14538" max="14538" width="12.664062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640625" style="6" bestFit="1" customWidth="1"/>
    <col min="14563" max="14563" width="12.664062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640625" style="6" bestFit="1" customWidth="1"/>
    <col min="14570" max="14570" width="11.5" style="6" bestFit="1" customWidth="1"/>
    <col min="14571" max="14572" width="10.5" style="6" bestFit="1" customWidth="1"/>
    <col min="14573" max="14573" width="12.6640625" style="6" bestFit="1" customWidth="1"/>
    <col min="14574" max="14574" width="12.5" style="6" bestFit="1" customWidth="1"/>
    <col min="14575" max="14575" width="11.5" style="6" bestFit="1" customWidth="1"/>
    <col min="14576" max="14576" width="10.5" style="6" bestFit="1" customWidth="1"/>
    <col min="14577" max="14577" width="12.6640625" style="6" bestFit="1" customWidth="1"/>
    <col min="14578" max="14578" width="12.5" style="6" bestFit="1" customWidth="1"/>
    <col min="14579" max="14580" width="9.5" style="6" bestFit="1" customWidth="1"/>
    <col min="14581" max="14581" width="12.6640625" style="6" bestFit="1" customWidth="1"/>
    <col min="14582" max="14582" width="10.5" style="6" bestFit="1" customWidth="1"/>
    <col min="14583" max="14584" width="9.5" style="6" bestFit="1" customWidth="1"/>
    <col min="14585" max="14585" width="12.6640625" style="6" bestFit="1" customWidth="1"/>
    <col min="14586" max="14586" width="11.5" style="6" bestFit="1" customWidth="1"/>
    <col min="14587" max="14588" width="10.5" style="6" bestFit="1" customWidth="1"/>
    <col min="14589" max="14589" width="12.6640625" style="6" bestFit="1" customWidth="1"/>
    <col min="14590" max="14590" width="10.5" style="6" bestFit="1" customWidth="1"/>
    <col min="14591" max="14591" width="9.5" style="6" bestFit="1" customWidth="1"/>
    <col min="14592" max="14592" width="9.6640625" style="6" bestFit="1" customWidth="1"/>
    <col min="14593" max="14593" width="12.6640625" style="6" bestFit="1" customWidth="1"/>
    <col min="14594" max="14594" width="11.5" style="6" bestFit="1" customWidth="1"/>
    <col min="14595" max="14596" width="10.5" style="6" bestFit="1" customWidth="1"/>
    <col min="14597" max="14597" width="12.5" style="6" bestFit="1" customWidth="1"/>
    <col min="14598" max="14598" width="12.6640625" style="6" customWidth="1"/>
    <col min="14599" max="14600" width="9.33203125" style="6"/>
    <col min="14601" max="14601" width="9.33203125" style="6" customWidth="1"/>
    <col min="14602" max="14789" width="9.33203125" style="6"/>
    <col min="14790" max="14790" width="32" style="6" customWidth="1"/>
    <col min="14791" max="14791" width="11.5" style="6" bestFit="1" customWidth="1"/>
    <col min="14792" max="14793" width="10.5" style="6" bestFit="1" customWidth="1"/>
    <col min="14794" max="14794" width="12.664062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640625" style="6" bestFit="1" customWidth="1"/>
    <col min="14819" max="14819" width="12.664062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640625" style="6" bestFit="1" customWidth="1"/>
    <col min="14826" max="14826" width="11.5" style="6" bestFit="1" customWidth="1"/>
    <col min="14827" max="14828" width="10.5" style="6" bestFit="1" customWidth="1"/>
    <col min="14829" max="14829" width="12.6640625" style="6" bestFit="1" customWidth="1"/>
    <col min="14830" max="14830" width="12.5" style="6" bestFit="1" customWidth="1"/>
    <col min="14831" max="14831" width="11.5" style="6" bestFit="1" customWidth="1"/>
    <col min="14832" max="14832" width="10.5" style="6" bestFit="1" customWidth="1"/>
    <col min="14833" max="14833" width="12.6640625" style="6" bestFit="1" customWidth="1"/>
    <col min="14834" max="14834" width="12.5" style="6" bestFit="1" customWidth="1"/>
    <col min="14835" max="14836" width="9.5" style="6" bestFit="1" customWidth="1"/>
    <col min="14837" max="14837" width="12.6640625" style="6" bestFit="1" customWidth="1"/>
    <col min="14838" max="14838" width="10.5" style="6" bestFit="1" customWidth="1"/>
    <col min="14839" max="14840" width="9.5" style="6" bestFit="1" customWidth="1"/>
    <col min="14841" max="14841" width="12.6640625" style="6" bestFit="1" customWidth="1"/>
    <col min="14842" max="14842" width="11.5" style="6" bestFit="1" customWidth="1"/>
    <col min="14843" max="14844" width="10.5" style="6" bestFit="1" customWidth="1"/>
    <col min="14845" max="14845" width="12.6640625" style="6" bestFit="1" customWidth="1"/>
    <col min="14846" max="14846" width="10.5" style="6" bestFit="1" customWidth="1"/>
    <col min="14847" max="14847" width="9.5" style="6" bestFit="1" customWidth="1"/>
    <col min="14848" max="14848" width="9.6640625" style="6" bestFit="1" customWidth="1"/>
    <col min="14849" max="14849" width="12.6640625" style="6" bestFit="1" customWidth="1"/>
    <col min="14850" max="14850" width="11.5" style="6" bestFit="1" customWidth="1"/>
    <col min="14851" max="14852" width="10.5" style="6" bestFit="1" customWidth="1"/>
    <col min="14853" max="14853" width="12.5" style="6" bestFit="1" customWidth="1"/>
    <col min="14854" max="14854" width="12.6640625" style="6" customWidth="1"/>
    <col min="14855" max="14856" width="9.33203125" style="6"/>
    <col min="14857" max="14857" width="9.33203125" style="6" customWidth="1"/>
    <col min="14858" max="15045" width="9.33203125" style="6"/>
    <col min="15046" max="15046" width="32" style="6" customWidth="1"/>
    <col min="15047" max="15047" width="11.5" style="6" bestFit="1" customWidth="1"/>
    <col min="15048" max="15049" width="10.5" style="6" bestFit="1" customWidth="1"/>
    <col min="15050" max="15050" width="12.664062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640625" style="6" bestFit="1" customWidth="1"/>
    <col min="15075" max="15075" width="12.664062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640625" style="6" bestFit="1" customWidth="1"/>
    <col min="15082" max="15082" width="11.5" style="6" bestFit="1" customWidth="1"/>
    <col min="15083" max="15084" width="10.5" style="6" bestFit="1" customWidth="1"/>
    <col min="15085" max="15085" width="12.6640625" style="6" bestFit="1" customWidth="1"/>
    <col min="15086" max="15086" width="12.5" style="6" bestFit="1" customWidth="1"/>
    <col min="15087" max="15087" width="11.5" style="6" bestFit="1" customWidth="1"/>
    <col min="15088" max="15088" width="10.5" style="6" bestFit="1" customWidth="1"/>
    <col min="15089" max="15089" width="12.6640625" style="6" bestFit="1" customWidth="1"/>
    <col min="15090" max="15090" width="12.5" style="6" bestFit="1" customWidth="1"/>
    <col min="15091" max="15092" width="9.5" style="6" bestFit="1" customWidth="1"/>
    <col min="15093" max="15093" width="12.6640625" style="6" bestFit="1" customWidth="1"/>
    <col min="15094" max="15094" width="10.5" style="6" bestFit="1" customWidth="1"/>
    <col min="15095" max="15096" width="9.5" style="6" bestFit="1" customWidth="1"/>
    <col min="15097" max="15097" width="12.6640625" style="6" bestFit="1" customWidth="1"/>
    <col min="15098" max="15098" width="11.5" style="6" bestFit="1" customWidth="1"/>
    <col min="15099" max="15100" width="10.5" style="6" bestFit="1" customWidth="1"/>
    <col min="15101" max="15101" width="12.6640625" style="6" bestFit="1" customWidth="1"/>
    <col min="15102" max="15102" width="10.5" style="6" bestFit="1" customWidth="1"/>
    <col min="15103" max="15103" width="9.5" style="6" bestFit="1" customWidth="1"/>
    <col min="15104" max="15104" width="9.6640625" style="6" bestFit="1" customWidth="1"/>
    <col min="15105" max="15105" width="12.6640625" style="6" bestFit="1" customWidth="1"/>
    <col min="15106" max="15106" width="11.5" style="6" bestFit="1" customWidth="1"/>
    <col min="15107" max="15108" width="10.5" style="6" bestFit="1" customWidth="1"/>
    <col min="15109" max="15109" width="12.5" style="6" bestFit="1" customWidth="1"/>
    <col min="15110" max="15110" width="12.6640625" style="6" customWidth="1"/>
    <col min="15111" max="15112" width="9.33203125" style="6"/>
    <col min="15113" max="15113" width="9.33203125" style="6" customWidth="1"/>
    <col min="15114" max="15301" width="9.33203125" style="6"/>
    <col min="15302" max="15302" width="32" style="6" customWidth="1"/>
    <col min="15303" max="15303" width="11.5" style="6" bestFit="1" customWidth="1"/>
    <col min="15304" max="15305" width="10.5" style="6" bestFit="1" customWidth="1"/>
    <col min="15306" max="15306" width="12.664062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640625" style="6" bestFit="1" customWidth="1"/>
    <col min="15331" max="15331" width="12.664062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640625" style="6" bestFit="1" customWidth="1"/>
    <col min="15338" max="15338" width="11.5" style="6" bestFit="1" customWidth="1"/>
    <col min="15339" max="15340" width="10.5" style="6" bestFit="1" customWidth="1"/>
    <col min="15341" max="15341" width="12.6640625" style="6" bestFit="1" customWidth="1"/>
    <col min="15342" max="15342" width="12.5" style="6" bestFit="1" customWidth="1"/>
    <col min="15343" max="15343" width="11.5" style="6" bestFit="1" customWidth="1"/>
    <col min="15344" max="15344" width="10.5" style="6" bestFit="1" customWidth="1"/>
    <col min="15345" max="15345" width="12.6640625" style="6" bestFit="1" customWidth="1"/>
    <col min="15346" max="15346" width="12.5" style="6" bestFit="1" customWidth="1"/>
    <col min="15347" max="15348" width="9.5" style="6" bestFit="1" customWidth="1"/>
    <col min="15349" max="15349" width="12.6640625" style="6" bestFit="1" customWidth="1"/>
    <col min="15350" max="15350" width="10.5" style="6" bestFit="1" customWidth="1"/>
    <col min="15351" max="15352" width="9.5" style="6" bestFit="1" customWidth="1"/>
    <col min="15353" max="15353" width="12.6640625" style="6" bestFit="1" customWidth="1"/>
    <col min="15354" max="15354" width="11.5" style="6" bestFit="1" customWidth="1"/>
    <col min="15355" max="15356" width="10.5" style="6" bestFit="1" customWidth="1"/>
    <col min="15357" max="15357" width="12.6640625" style="6" bestFit="1" customWidth="1"/>
    <col min="15358" max="15358" width="10.5" style="6" bestFit="1" customWidth="1"/>
    <col min="15359" max="15359" width="9.5" style="6" bestFit="1" customWidth="1"/>
    <col min="15360" max="15360" width="9.6640625" style="6" bestFit="1" customWidth="1"/>
    <col min="15361" max="15361" width="12.6640625" style="6" bestFit="1" customWidth="1"/>
    <col min="15362" max="15362" width="11.5" style="6" bestFit="1" customWidth="1"/>
    <col min="15363" max="15364" width="10.5" style="6" bestFit="1" customWidth="1"/>
    <col min="15365" max="15365" width="12.5" style="6" bestFit="1" customWidth="1"/>
    <col min="15366" max="15366" width="12.6640625" style="6" customWidth="1"/>
    <col min="15367" max="15368" width="9.33203125" style="6"/>
    <col min="15369" max="15369" width="9.33203125" style="6" customWidth="1"/>
    <col min="15370" max="15557" width="9.33203125" style="6"/>
    <col min="15558" max="15558" width="32" style="6" customWidth="1"/>
    <col min="15559" max="15559" width="11.5" style="6" bestFit="1" customWidth="1"/>
    <col min="15560" max="15561" width="10.5" style="6" bestFit="1" customWidth="1"/>
    <col min="15562" max="15562" width="12.664062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640625" style="6" bestFit="1" customWidth="1"/>
    <col min="15587" max="15587" width="12.664062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640625" style="6" bestFit="1" customWidth="1"/>
    <col min="15594" max="15594" width="11.5" style="6" bestFit="1" customWidth="1"/>
    <col min="15595" max="15596" width="10.5" style="6" bestFit="1" customWidth="1"/>
    <col min="15597" max="15597" width="12.6640625" style="6" bestFit="1" customWidth="1"/>
    <col min="15598" max="15598" width="12.5" style="6" bestFit="1" customWidth="1"/>
    <col min="15599" max="15599" width="11.5" style="6" bestFit="1" customWidth="1"/>
    <col min="15600" max="15600" width="10.5" style="6" bestFit="1" customWidth="1"/>
    <col min="15601" max="15601" width="12.6640625" style="6" bestFit="1" customWidth="1"/>
    <col min="15602" max="15602" width="12.5" style="6" bestFit="1" customWidth="1"/>
    <col min="15603" max="15604" width="9.5" style="6" bestFit="1" customWidth="1"/>
    <col min="15605" max="15605" width="12.6640625" style="6" bestFit="1" customWidth="1"/>
    <col min="15606" max="15606" width="10.5" style="6" bestFit="1" customWidth="1"/>
    <col min="15607" max="15608" width="9.5" style="6" bestFit="1" customWidth="1"/>
    <col min="15609" max="15609" width="12.6640625" style="6" bestFit="1" customWidth="1"/>
    <col min="15610" max="15610" width="11.5" style="6" bestFit="1" customWidth="1"/>
    <col min="15611" max="15612" width="10.5" style="6" bestFit="1" customWidth="1"/>
    <col min="15613" max="15613" width="12.6640625" style="6" bestFit="1" customWidth="1"/>
    <col min="15614" max="15614" width="10.5" style="6" bestFit="1" customWidth="1"/>
    <col min="15615" max="15615" width="9.5" style="6" bestFit="1" customWidth="1"/>
    <col min="15616" max="15616" width="9.6640625" style="6" bestFit="1" customWidth="1"/>
    <col min="15617" max="15617" width="12.6640625" style="6" bestFit="1" customWidth="1"/>
    <col min="15618" max="15618" width="11.5" style="6" bestFit="1" customWidth="1"/>
    <col min="15619" max="15620" width="10.5" style="6" bestFit="1" customWidth="1"/>
    <col min="15621" max="15621" width="12.5" style="6" bestFit="1" customWidth="1"/>
    <col min="15622" max="15622" width="12.6640625" style="6" customWidth="1"/>
    <col min="15623" max="15624" width="9.33203125" style="6"/>
    <col min="15625" max="15625" width="9.33203125" style="6" customWidth="1"/>
    <col min="15626" max="15813" width="9.33203125" style="6"/>
    <col min="15814" max="15814" width="32" style="6" customWidth="1"/>
    <col min="15815" max="15815" width="11.5" style="6" bestFit="1" customWidth="1"/>
    <col min="15816" max="15817" width="10.5" style="6" bestFit="1" customWidth="1"/>
    <col min="15818" max="15818" width="12.664062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640625" style="6" bestFit="1" customWidth="1"/>
    <col min="15843" max="15843" width="12.664062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640625" style="6" bestFit="1" customWidth="1"/>
    <col min="15850" max="15850" width="11.5" style="6" bestFit="1" customWidth="1"/>
    <col min="15851" max="15852" width="10.5" style="6" bestFit="1" customWidth="1"/>
    <col min="15853" max="15853" width="12.6640625" style="6" bestFit="1" customWidth="1"/>
    <col min="15854" max="15854" width="12.5" style="6" bestFit="1" customWidth="1"/>
    <col min="15855" max="15855" width="11.5" style="6" bestFit="1" customWidth="1"/>
    <col min="15856" max="15856" width="10.5" style="6" bestFit="1" customWidth="1"/>
    <col min="15857" max="15857" width="12.6640625" style="6" bestFit="1" customWidth="1"/>
    <col min="15858" max="15858" width="12.5" style="6" bestFit="1" customWidth="1"/>
    <col min="15859" max="15860" width="9.5" style="6" bestFit="1" customWidth="1"/>
    <col min="15861" max="15861" width="12.6640625" style="6" bestFit="1" customWidth="1"/>
    <col min="15862" max="15862" width="10.5" style="6" bestFit="1" customWidth="1"/>
    <col min="15863" max="15864" width="9.5" style="6" bestFit="1" customWidth="1"/>
    <col min="15865" max="15865" width="12.6640625" style="6" bestFit="1" customWidth="1"/>
    <col min="15866" max="15866" width="11.5" style="6" bestFit="1" customWidth="1"/>
    <col min="15867" max="15868" width="10.5" style="6" bestFit="1" customWidth="1"/>
    <col min="15869" max="15869" width="12.6640625" style="6" bestFit="1" customWidth="1"/>
    <col min="15870" max="15870" width="10.5" style="6" bestFit="1" customWidth="1"/>
    <col min="15871" max="15871" width="9.5" style="6" bestFit="1" customWidth="1"/>
    <col min="15872" max="15872" width="9.6640625" style="6" bestFit="1" customWidth="1"/>
    <col min="15873" max="15873" width="12.6640625" style="6" bestFit="1" customWidth="1"/>
    <col min="15874" max="15874" width="11.5" style="6" bestFit="1" customWidth="1"/>
    <col min="15875" max="15876" width="10.5" style="6" bestFit="1" customWidth="1"/>
    <col min="15877" max="15877" width="12.5" style="6" bestFit="1" customWidth="1"/>
    <col min="15878" max="15878" width="12.6640625" style="6" customWidth="1"/>
    <col min="15879" max="15880" width="9.33203125" style="6"/>
    <col min="15881" max="15881" width="9.33203125" style="6" customWidth="1"/>
    <col min="15882" max="16069" width="9.33203125" style="6"/>
    <col min="16070" max="16070" width="32" style="6" customWidth="1"/>
    <col min="16071" max="16071" width="11.5" style="6" bestFit="1" customWidth="1"/>
    <col min="16072" max="16073" width="10.5" style="6" bestFit="1" customWidth="1"/>
    <col min="16074" max="16074" width="12.664062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640625" style="6" bestFit="1" customWidth="1"/>
    <col min="16099" max="16099" width="12.664062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640625" style="6" bestFit="1" customWidth="1"/>
    <col min="16106" max="16106" width="11.5" style="6" bestFit="1" customWidth="1"/>
    <col min="16107" max="16108" width="10.5" style="6" bestFit="1" customWidth="1"/>
    <col min="16109" max="16109" width="12.6640625" style="6" bestFit="1" customWidth="1"/>
    <col min="16110" max="16110" width="12.5" style="6" bestFit="1" customWidth="1"/>
    <col min="16111" max="16111" width="11.5" style="6" bestFit="1" customWidth="1"/>
    <col min="16112" max="16112" width="10.5" style="6" bestFit="1" customWidth="1"/>
    <col min="16113" max="16113" width="12.6640625" style="6" bestFit="1" customWidth="1"/>
    <col min="16114" max="16114" width="12.5" style="6" bestFit="1" customWidth="1"/>
    <col min="16115" max="16116" width="9.5" style="6" bestFit="1" customWidth="1"/>
    <col min="16117" max="16117" width="12.6640625" style="6" bestFit="1" customWidth="1"/>
    <col min="16118" max="16118" width="10.5" style="6" bestFit="1" customWidth="1"/>
    <col min="16119" max="16120" width="9.5" style="6" bestFit="1" customWidth="1"/>
    <col min="16121" max="16121" width="12.6640625" style="6" bestFit="1" customWidth="1"/>
    <col min="16122" max="16122" width="11.5" style="6" bestFit="1" customWidth="1"/>
    <col min="16123" max="16124" width="10.5" style="6" bestFit="1" customWidth="1"/>
    <col min="16125" max="16125" width="12.6640625" style="6" bestFit="1" customWidth="1"/>
    <col min="16126" max="16126" width="10.5" style="6" bestFit="1" customWidth="1"/>
    <col min="16127" max="16127" width="9.5" style="6" bestFit="1" customWidth="1"/>
    <col min="16128" max="16128" width="9.6640625" style="6" bestFit="1" customWidth="1"/>
    <col min="16129" max="16129" width="12.6640625" style="6" bestFit="1" customWidth="1"/>
    <col min="16130" max="16130" width="11.5" style="6" bestFit="1" customWidth="1"/>
    <col min="16131" max="16132" width="10.5" style="6" bestFit="1" customWidth="1"/>
    <col min="16133" max="16133" width="12.5" style="6" bestFit="1" customWidth="1"/>
    <col min="16134" max="16134" width="12.6640625" style="6" customWidth="1"/>
    <col min="16135" max="16136" width="9.33203125" style="6"/>
    <col min="16137" max="16137" width="9.33203125" style="6" customWidth="1"/>
    <col min="16138" max="16384" width="9.33203125" style="6"/>
  </cols>
  <sheetData>
    <row r="1" spans="1:36" ht="30" x14ac:dyDescent="0.2">
      <c r="A1" s="23" t="s">
        <v>27</v>
      </c>
      <c r="B1" s="11"/>
      <c r="C1" s="43" t="s">
        <v>38</v>
      </c>
      <c r="D1" s="43"/>
      <c r="E1" s="43"/>
      <c r="F1" s="43"/>
    </row>
    <row r="2" spans="1:36" ht="30" x14ac:dyDescent="0.2">
      <c r="A2" s="31" t="s">
        <v>24</v>
      </c>
      <c r="B2" s="11"/>
      <c r="C2" s="43" t="s">
        <v>39</v>
      </c>
      <c r="D2" s="43"/>
      <c r="E2" s="43"/>
      <c r="F2" s="43"/>
    </row>
    <row r="3" spans="1:36" x14ac:dyDescent="0.2">
      <c r="A3" s="25">
        <v>2016</v>
      </c>
    </row>
    <row r="4" spans="1:36" ht="12" thickBot="1" x14ac:dyDescent="0.25">
      <c r="A4" s="25">
        <f>A3-1</f>
        <v>2015</v>
      </c>
    </row>
    <row r="5" spans="1:36" s="9" customFormat="1" ht="12" thickBot="1" x14ac:dyDescent="0.25">
      <c r="A5" s="8"/>
      <c r="B5" s="37" t="s">
        <v>18</v>
      </c>
      <c r="C5" s="38"/>
      <c r="D5" s="38"/>
      <c r="E5" s="38"/>
      <c r="F5" s="39"/>
      <c r="G5" s="37" t="s">
        <v>19</v>
      </c>
      <c r="H5" s="38"/>
      <c r="I5" s="38"/>
      <c r="J5" s="38"/>
      <c r="K5" s="39"/>
      <c r="L5" s="40" t="s">
        <v>33</v>
      </c>
      <c r="M5" s="41"/>
      <c r="N5" s="41"/>
      <c r="O5" s="41"/>
      <c r="P5" s="42"/>
      <c r="Q5" s="37" t="s">
        <v>20</v>
      </c>
      <c r="R5" s="38"/>
      <c r="S5" s="38"/>
      <c r="T5" s="38"/>
      <c r="U5" s="39"/>
      <c r="V5" s="37" t="s">
        <v>21</v>
      </c>
      <c r="W5" s="38"/>
      <c r="X5" s="38"/>
      <c r="Y5" s="38"/>
      <c r="Z5" s="39"/>
      <c r="AA5" s="40" t="s">
        <v>34</v>
      </c>
      <c r="AB5" s="41"/>
      <c r="AC5" s="41"/>
      <c r="AD5" s="41"/>
      <c r="AE5" s="42"/>
      <c r="AF5" s="40" t="s">
        <v>22</v>
      </c>
      <c r="AG5" s="41"/>
      <c r="AH5" s="41"/>
      <c r="AI5" s="41"/>
      <c r="AJ5" s="42"/>
    </row>
    <row r="6" spans="1:36" ht="135" x14ac:dyDescent="0.2">
      <c r="A6" s="7"/>
      <c r="B6" s="13" t="s">
        <v>31</v>
      </c>
      <c r="C6" s="14" t="s">
        <v>3</v>
      </c>
      <c r="D6" s="14" t="s">
        <v>4</v>
      </c>
      <c r="E6" s="15" t="s">
        <v>32</v>
      </c>
      <c r="F6" s="16" t="s">
        <v>6</v>
      </c>
      <c r="G6" s="13" t="s">
        <v>31</v>
      </c>
      <c r="H6" s="14" t="s">
        <v>3</v>
      </c>
      <c r="I6" s="14" t="s">
        <v>4</v>
      </c>
      <c r="J6" s="15" t="s">
        <v>32</v>
      </c>
      <c r="K6" s="16" t="s">
        <v>6</v>
      </c>
      <c r="L6" s="13" t="s">
        <v>31</v>
      </c>
      <c r="M6" s="14" t="s">
        <v>3</v>
      </c>
      <c r="N6" s="14" t="s">
        <v>4</v>
      </c>
      <c r="O6" s="15" t="s">
        <v>32</v>
      </c>
      <c r="P6" s="16" t="s">
        <v>6</v>
      </c>
      <c r="Q6" s="13" t="s">
        <v>31</v>
      </c>
      <c r="R6" s="14" t="s">
        <v>3</v>
      </c>
      <c r="S6" s="14" t="s">
        <v>4</v>
      </c>
      <c r="T6" s="15" t="s">
        <v>32</v>
      </c>
      <c r="U6" s="16" t="s">
        <v>6</v>
      </c>
      <c r="V6" s="13" t="s">
        <v>31</v>
      </c>
      <c r="W6" s="14" t="s">
        <v>3</v>
      </c>
      <c r="X6" s="14" t="s">
        <v>4</v>
      </c>
      <c r="Y6" s="15" t="s">
        <v>32</v>
      </c>
      <c r="Z6" s="16" t="s">
        <v>6</v>
      </c>
      <c r="AA6" s="13" t="s">
        <v>31</v>
      </c>
      <c r="AB6" s="14" t="s">
        <v>3</v>
      </c>
      <c r="AC6" s="14" t="s">
        <v>4</v>
      </c>
      <c r="AD6" s="15" t="s">
        <v>32</v>
      </c>
      <c r="AE6" s="16" t="s">
        <v>6</v>
      </c>
      <c r="AF6" s="13" t="s">
        <v>31</v>
      </c>
      <c r="AG6" s="14" t="s">
        <v>3</v>
      </c>
      <c r="AH6" s="14" t="s">
        <v>4</v>
      </c>
      <c r="AI6" s="15" t="s">
        <v>32</v>
      </c>
      <c r="AJ6" s="16" t="s">
        <v>6</v>
      </c>
    </row>
    <row r="7" spans="1:36" x14ac:dyDescent="0.2">
      <c r="A7" s="10" t="s">
        <v>23</v>
      </c>
      <c r="B7" s="19">
        <v>1179117</v>
      </c>
      <c r="C7" s="17">
        <v>372652</v>
      </c>
      <c r="D7" s="17">
        <v>1334</v>
      </c>
      <c r="E7" s="17">
        <v>764816</v>
      </c>
      <c r="F7" s="21">
        <v>121702</v>
      </c>
      <c r="G7" s="19">
        <v>407103</v>
      </c>
      <c r="H7" s="17">
        <v>133121</v>
      </c>
      <c r="I7" s="17">
        <v>-28604</v>
      </c>
      <c r="J7" s="17">
        <v>317630</v>
      </c>
      <c r="K7" s="21">
        <v>17693</v>
      </c>
      <c r="L7" s="19">
        <v>107048</v>
      </c>
      <c r="M7" s="17">
        <v>30183</v>
      </c>
      <c r="N7" s="17">
        <v>-1301</v>
      </c>
      <c r="O7" s="17">
        <v>66243</v>
      </c>
      <c r="P7" s="21">
        <v>6825</v>
      </c>
      <c r="Q7" s="19">
        <v>54451</v>
      </c>
      <c r="R7" s="17">
        <v>18001</v>
      </c>
      <c r="S7" s="17">
        <v>-943</v>
      </c>
      <c r="T7" s="17">
        <v>40665</v>
      </c>
      <c r="U7" s="21">
        <v>10661</v>
      </c>
      <c r="V7" s="19">
        <v>414672</v>
      </c>
      <c r="W7" s="17">
        <v>131767</v>
      </c>
      <c r="X7" s="17">
        <v>-23531</v>
      </c>
      <c r="Y7" s="17">
        <v>358014</v>
      </c>
      <c r="Z7" s="21">
        <v>2070</v>
      </c>
      <c r="AA7" s="19">
        <v>51389</v>
      </c>
      <c r="AB7" s="17">
        <v>17792</v>
      </c>
      <c r="AC7" s="17">
        <v>-14483</v>
      </c>
      <c r="AD7" s="17">
        <v>43290</v>
      </c>
      <c r="AE7" s="21">
        <v>16777</v>
      </c>
      <c r="AF7" s="19">
        <v>922084</v>
      </c>
      <c r="AG7" s="17">
        <v>301614</v>
      </c>
      <c r="AH7" s="17">
        <v>837</v>
      </c>
      <c r="AI7" s="17">
        <v>725883</v>
      </c>
      <c r="AJ7" s="21">
        <v>87204</v>
      </c>
    </row>
    <row r="8" spans="1:36" s="11" customFormat="1" x14ac:dyDescent="0.2">
      <c r="A8" s="10" t="s">
        <v>14</v>
      </c>
      <c r="B8" s="19">
        <v>1149044</v>
      </c>
      <c r="C8" s="17">
        <v>372196</v>
      </c>
      <c r="D8" s="17">
        <v>-30073</v>
      </c>
      <c r="E8" s="17">
        <v>740642</v>
      </c>
      <c r="F8" s="21">
        <v>114729</v>
      </c>
      <c r="G8" s="19">
        <v>385503</v>
      </c>
      <c r="H8" s="17">
        <v>128305</v>
      </c>
      <c r="I8" s="17">
        <v>-21600</v>
      </c>
      <c r="J8" s="17">
        <v>302820</v>
      </c>
      <c r="K8" s="21">
        <v>14506</v>
      </c>
      <c r="L8" s="19">
        <v>95689</v>
      </c>
      <c r="M8" s="17">
        <v>28162</v>
      </c>
      <c r="N8" s="17">
        <v>-11359</v>
      </c>
      <c r="O8" s="17">
        <v>66047</v>
      </c>
      <c r="P8" s="21">
        <v>5529</v>
      </c>
      <c r="Q8" s="19">
        <v>55777</v>
      </c>
      <c r="R8" s="17">
        <v>18985</v>
      </c>
      <c r="S8" s="17">
        <v>1326</v>
      </c>
      <c r="T8" s="17">
        <v>39686</v>
      </c>
      <c r="U8" s="21">
        <v>8171</v>
      </c>
      <c r="V8" s="19">
        <v>394969</v>
      </c>
      <c r="W8" s="17">
        <v>128654</v>
      </c>
      <c r="X8" s="17">
        <v>-19703</v>
      </c>
      <c r="Y8" s="17">
        <v>368789</v>
      </c>
      <c r="Z8" s="21">
        <v>2201</v>
      </c>
      <c r="AA8" s="19">
        <v>53329</v>
      </c>
      <c r="AB8" s="17">
        <v>17116</v>
      </c>
      <c r="AC8" s="17">
        <v>1940</v>
      </c>
      <c r="AD8" s="17">
        <v>43156</v>
      </c>
      <c r="AE8" s="21">
        <v>16155</v>
      </c>
      <c r="AF8" s="19">
        <v>882281</v>
      </c>
      <c r="AG8" s="17">
        <v>295963</v>
      </c>
      <c r="AH8" s="17">
        <v>-39802</v>
      </c>
      <c r="AI8" s="17">
        <v>720965</v>
      </c>
      <c r="AJ8" s="21">
        <v>85751</v>
      </c>
    </row>
    <row r="9" spans="1:36" s="11" customFormat="1" x14ac:dyDescent="0.2">
      <c r="A9" s="10" t="s">
        <v>15</v>
      </c>
      <c r="B9" s="19">
        <v>1061322</v>
      </c>
      <c r="C9" s="17">
        <v>397177</v>
      </c>
      <c r="D9" s="17">
        <v>-87722</v>
      </c>
      <c r="E9" s="17">
        <v>705005</v>
      </c>
      <c r="F9" s="21">
        <v>121308</v>
      </c>
      <c r="G9" s="19">
        <v>352590</v>
      </c>
      <c r="H9" s="17">
        <v>135080</v>
      </c>
      <c r="I9" s="17">
        <v>-32913</v>
      </c>
      <c r="J9" s="17">
        <v>283678</v>
      </c>
      <c r="K9" s="21">
        <v>14201</v>
      </c>
      <c r="L9" s="19">
        <v>95184</v>
      </c>
      <c r="M9" s="17">
        <v>31483</v>
      </c>
      <c r="N9" s="17">
        <v>-505</v>
      </c>
      <c r="O9" s="17">
        <v>64474</v>
      </c>
      <c r="P9" s="21">
        <v>9119</v>
      </c>
      <c r="Q9" s="19">
        <v>43025</v>
      </c>
      <c r="R9" s="17">
        <v>17496</v>
      </c>
      <c r="S9" s="17">
        <v>-12752</v>
      </c>
      <c r="T9" s="17">
        <v>34756</v>
      </c>
      <c r="U9" s="21">
        <v>7876</v>
      </c>
      <c r="V9" s="19">
        <v>353771</v>
      </c>
      <c r="W9" s="17">
        <v>135037</v>
      </c>
      <c r="X9" s="17">
        <v>-41198</v>
      </c>
      <c r="Y9" s="17">
        <v>307553</v>
      </c>
      <c r="Z9" s="21">
        <v>1892</v>
      </c>
      <c r="AA9" s="19">
        <v>74623</v>
      </c>
      <c r="AB9" s="17">
        <v>19161</v>
      </c>
      <c r="AC9" s="17">
        <v>21294</v>
      </c>
      <c r="AD9" s="17">
        <v>39255</v>
      </c>
      <c r="AE9" s="21">
        <v>16009</v>
      </c>
      <c r="AF9" s="19">
        <v>813231</v>
      </c>
      <c r="AG9" s="17">
        <v>309529</v>
      </c>
      <c r="AH9" s="17">
        <v>-69050</v>
      </c>
      <c r="AI9" s="17">
        <v>656218</v>
      </c>
      <c r="AJ9" s="21">
        <v>85489</v>
      </c>
    </row>
    <row r="10" spans="1:36" s="11" customFormat="1" x14ac:dyDescent="0.2">
      <c r="A10" s="10" t="s">
        <v>16</v>
      </c>
      <c r="B10" s="19">
        <v>731455</v>
      </c>
      <c r="C10" s="17">
        <v>380631</v>
      </c>
      <c r="D10" s="17">
        <v>-329867</v>
      </c>
      <c r="E10" s="17">
        <v>482918</v>
      </c>
      <c r="F10" s="21">
        <v>84353</v>
      </c>
      <c r="G10" s="19">
        <v>262571</v>
      </c>
      <c r="H10" s="17">
        <v>141256</v>
      </c>
      <c r="I10" s="17">
        <v>-90018</v>
      </c>
      <c r="J10" s="17">
        <v>190831</v>
      </c>
      <c r="K10" s="21">
        <v>2992</v>
      </c>
      <c r="L10" s="19">
        <v>68931</v>
      </c>
      <c r="M10" s="17">
        <v>32636</v>
      </c>
      <c r="N10" s="17">
        <v>-26253</v>
      </c>
      <c r="O10" s="17">
        <v>41804</v>
      </c>
      <c r="P10" s="21">
        <v>4520</v>
      </c>
      <c r="Q10" s="19">
        <v>30840</v>
      </c>
      <c r="R10" s="17">
        <v>16590</v>
      </c>
      <c r="S10" s="17">
        <v>-12185</v>
      </c>
      <c r="T10" s="17">
        <v>24036</v>
      </c>
      <c r="U10" s="21">
        <v>5731</v>
      </c>
      <c r="V10" s="19">
        <v>269096</v>
      </c>
      <c r="W10" s="17">
        <v>136215</v>
      </c>
      <c r="X10" s="17">
        <v>-84675</v>
      </c>
      <c r="Y10" s="17">
        <v>162640</v>
      </c>
      <c r="Z10" s="21">
        <v>1199</v>
      </c>
      <c r="AA10" s="19">
        <v>26744</v>
      </c>
      <c r="AB10" s="17">
        <v>19297</v>
      </c>
      <c r="AC10" s="17">
        <v>-47879</v>
      </c>
      <c r="AD10" s="17">
        <v>23526</v>
      </c>
      <c r="AE10" s="21">
        <v>9718</v>
      </c>
      <c r="AF10" s="19">
        <v>564610</v>
      </c>
      <c r="AG10" s="17">
        <v>293581</v>
      </c>
      <c r="AH10" s="17">
        <v>-248622</v>
      </c>
      <c r="AI10" s="17">
        <v>447308</v>
      </c>
      <c r="AJ10" s="21">
        <v>59078</v>
      </c>
    </row>
    <row r="11" spans="1:36" s="11" customFormat="1" x14ac:dyDescent="0.2">
      <c r="A11" s="10" t="s">
        <v>17</v>
      </c>
      <c r="B11" s="19">
        <v>721520</v>
      </c>
      <c r="C11" s="17">
        <v>362500</v>
      </c>
      <c r="D11" s="17">
        <v>-9935</v>
      </c>
      <c r="E11" s="17">
        <v>317756</v>
      </c>
      <c r="F11" s="21">
        <v>15656</v>
      </c>
      <c r="G11" s="19">
        <v>257109</v>
      </c>
      <c r="H11" s="17">
        <v>129077</v>
      </c>
      <c r="I11" s="17">
        <v>-5462</v>
      </c>
      <c r="J11" s="17">
        <v>133850</v>
      </c>
      <c r="K11" s="21">
        <v>758</v>
      </c>
      <c r="L11" s="19">
        <v>58160</v>
      </c>
      <c r="M11" s="17">
        <v>27842</v>
      </c>
      <c r="N11" s="17">
        <v>-10771</v>
      </c>
      <c r="O11" s="17">
        <v>23702</v>
      </c>
      <c r="P11" s="21">
        <v>1852</v>
      </c>
      <c r="Q11" s="19">
        <v>28327</v>
      </c>
      <c r="R11" s="17">
        <v>14344</v>
      </c>
      <c r="S11" s="17">
        <v>-2513</v>
      </c>
      <c r="T11" s="17">
        <v>13591</v>
      </c>
      <c r="U11" s="21">
        <v>2789</v>
      </c>
      <c r="V11" s="19">
        <v>259854</v>
      </c>
      <c r="W11" s="17">
        <v>130272</v>
      </c>
      <c r="X11" s="17">
        <v>-9242</v>
      </c>
      <c r="Y11" s="17">
        <v>119426</v>
      </c>
      <c r="Z11" s="21">
        <v>457</v>
      </c>
      <c r="AA11" s="19">
        <v>40604</v>
      </c>
      <c r="AB11" s="17">
        <v>17407</v>
      </c>
      <c r="AC11" s="17">
        <v>13861</v>
      </c>
      <c r="AD11" s="17">
        <v>14864</v>
      </c>
      <c r="AE11" s="21">
        <v>5557</v>
      </c>
      <c r="AF11" s="19">
        <v>540434</v>
      </c>
      <c r="AG11" s="17">
        <v>275909</v>
      </c>
      <c r="AH11" s="17">
        <v>-24176</v>
      </c>
      <c r="AI11" s="17">
        <v>326640</v>
      </c>
      <c r="AJ11" s="21">
        <v>31796</v>
      </c>
    </row>
    <row r="12" spans="1:36" s="11" customFormat="1" x14ac:dyDescent="0.2">
      <c r="A12" s="10" t="s">
        <v>35</v>
      </c>
      <c r="B12" s="19">
        <v>688381</v>
      </c>
      <c r="C12" s="17">
        <v>370876</v>
      </c>
      <c r="D12" s="17">
        <v>-33139</v>
      </c>
      <c r="E12" s="17">
        <v>303130</v>
      </c>
      <c r="F12" s="21">
        <v>9329</v>
      </c>
      <c r="G12" s="19">
        <v>218189.85860000001</v>
      </c>
      <c r="H12" s="17">
        <v>124137</v>
      </c>
      <c r="I12" s="17">
        <v>-38919.329299999998</v>
      </c>
      <c r="J12" s="17">
        <v>127501</v>
      </c>
      <c r="K12" s="21">
        <v>647</v>
      </c>
      <c r="L12" s="19">
        <v>47995</v>
      </c>
      <c r="M12" s="17">
        <v>25675</v>
      </c>
      <c r="N12" s="17">
        <v>-10165</v>
      </c>
      <c r="O12" s="17">
        <v>24486</v>
      </c>
      <c r="P12" s="21">
        <v>1930</v>
      </c>
      <c r="Q12" s="19">
        <v>31141</v>
      </c>
      <c r="R12" s="17">
        <v>17819</v>
      </c>
      <c r="S12" s="17">
        <v>2814</v>
      </c>
      <c r="T12" s="17">
        <v>16841</v>
      </c>
      <c r="U12" s="21">
        <v>3388</v>
      </c>
      <c r="V12" s="19">
        <v>226239</v>
      </c>
      <c r="W12" s="17">
        <v>127415</v>
      </c>
      <c r="X12" s="17">
        <v>-33615</v>
      </c>
      <c r="Y12" s="17">
        <v>113470</v>
      </c>
      <c r="Z12" s="21">
        <v>387</v>
      </c>
      <c r="AA12" s="19">
        <v>29720.146000000001</v>
      </c>
      <c r="AB12" s="17">
        <v>16711.988000000001</v>
      </c>
      <c r="AC12" s="17">
        <v>-10884.284</v>
      </c>
      <c r="AD12" s="17">
        <v>14148.878830000001</v>
      </c>
      <c r="AE12" s="21">
        <v>5229.5266600000004</v>
      </c>
      <c r="AF12" s="19">
        <v>483764</v>
      </c>
      <c r="AG12" s="17">
        <v>271611</v>
      </c>
      <c r="AH12" s="17">
        <v>-56670</v>
      </c>
      <c r="AI12" s="17">
        <v>314055</v>
      </c>
      <c r="AJ12" s="21">
        <v>32402</v>
      </c>
    </row>
    <row r="13" spans="1:36" s="36" customFormat="1" x14ac:dyDescent="0.2">
      <c r="A13" s="32" t="s">
        <v>24</v>
      </c>
      <c r="B13" s="33">
        <v>587277</v>
      </c>
      <c r="C13" s="34">
        <v>364638</v>
      </c>
      <c r="D13" s="34">
        <v>-101104</v>
      </c>
      <c r="E13" s="34">
        <v>209115</v>
      </c>
      <c r="F13" s="35">
        <v>3059</v>
      </c>
      <c r="G13" s="33">
        <v>196326</v>
      </c>
      <c r="H13" s="34">
        <v>124486</v>
      </c>
      <c r="I13" s="34">
        <v>-21863</v>
      </c>
      <c r="J13" s="34">
        <v>86053</v>
      </c>
      <c r="K13" s="35">
        <v>415</v>
      </c>
      <c r="L13" s="33">
        <v>53487</v>
      </c>
      <c r="M13" s="34">
        <v>28826</v>
      </c>
      <c r="N13" s="34">
        <v>5492</v>
      </c>
      <c r="O13" s="34">
        <v>13851</v>
      </c>
      <c r="P13" s="35">
        <v>1322</v>
      </c>
      <c r="Q13" s="33">
        <v>26599</v>
      </c>
      <c r="R13" s="34">
        <v>17141</v>
      </c>
      <c r="S13" s="34">
        <v>-4542</v>
      </c>
      <c r="T13" s="34">
        <v>11096</v>
      </c>
      <c r="U13" s="35">
        <v>2587</v>
      </c>
      <c r="V13" s="33">
        <v>199905</v>
      </c>
      <c r="W13" s="34">
        <v>130242</v>
      </c>
      <c r="X13" s="34">
        <v>-26334</v>
      </c>
      <c r="Y13" s="34">
        <v>81817</v>
      </c>
      <c r="Z13" s="35">
        <v>218</v>
      </c>
      <c r="AA13" s="33">
        <v>25819</v>
      </c>
      <c r="AB13" s="34">
        <v>16920</v>
      </c>
      <c r="AC13" s="34">
        <v>-3901</v>
      </c>
      <c r="AD13" s="34">
        <v>7632</v>
      </c>
      <c r="AE13" s="35">
        <v>2370</v>
      </c>
      <c r="AF13" s="33">
        <v>424165</v>
      </c>
      <c r="AG13" s="34">
        <v>266310</v>
      </c>
      <c r="AH13" s="34">
        <v>-59599</v>
      </c>
      <c r="AI13" s="34">
        <v>218079</v>
      </c>
      <c r="AJ13" s="35">
        <v>19834</v>
      </c>
    </row>
    <row r="14" spans="1:36" s="11" customFormat="1" x14ac:dyDescent="0.2">
      <c r="A14" s="10" t="s">
        <v>25</v>
      </c>
      <c r="B14" s="19">
        <v>405880</v>
      </c>
      <c r="C14" s="17">
        <v>332147</v>
      </c>
      <c r="D14" s="17">
        <v>-181397</v>
      </c>
      <c r="E14" s="17">
        <v>123810</v>
      </c>
      <c r="F14" s="21">
        <v>456</v>
      </c>
      <c r="G14" s="19">
        <v>145992</v>
      </c>
      <c r="H14" s="17">
        <v>122532</v>
      </c>
      <c r="I14" s="17">
        <v>-50335</v>
      </c>
      <c r="J14" s="17">
        <v>52032</v>
      </c>
      <c r="K14" s="21">
        <v>152</v>
      </c>
      <c r="L14" s="19">
        <v>40627</v>
      </c>
      <c r="M14" s="17">
        <v>30717</v>
      </c>
      <c r="N14" s="17">
        <v>-12860</v>
      </c>
      <c r="O14" s="17">
        <v>7132</v>
      </c>
      <c r="P14" s="21">
        <v>249</v>
      </c>
      <c r="Q14" s="19">
        <v>19080</v>
      </c>
      <c r="R14" s="17">
        <v>15584</v>
      </c>
      <c r="S14" s="17">
        <v>-7519</v>
      </c>
      <c r="T14" s="17">
        <v>6663</v>
      </c>
      <c r="U14" s="21">
        <v>1410</v>
      </c>
      <c r="V14" s="19">
        <v>152309</v>
      </c>
      <c r="W14" s="17">
        <v>127870</v>
      </c>
      <c r="X14" s="17">
        <v>-47596</v>
      </c>
      <c r="Y14" s="17">
        <v>49073</v>
      </c>
      <c r="Z14" s="21">
        <v>83</v>
      </c>
      <c r="AA14" s="19">
        <v>16128</v>
      </c>
      <c r="AB14" s="17">
        <v>15746</v>
      </c>
      <c r="AC14" s="17">
        <v>-9692</v>
      </c>
      <c r="AD14" s="17">
        <v>2746</v>
      </c>
      <c r="AE14" s="21">
        <v>631</v>
      </c>
      <c r="AF14" s="19">
        <v>320213</v>
      </c>
      <c r="AG14" s="17">
        <v>257872</v>
      </c>
      <c r="AH14" s="17">
        <v>-103952</v>
      </c>
      <c r="AI14" s="17">
        <v>112902</v>
      </c>
      <c r="AJ14" s="21">
        <v>8835</v>
      </c>
    </row>
    <row r="15" spans="1:36" s="11" customFormat="1" x14ac:dyDescent="0.2">
      <c r="A15" s="10" t="s">
        <v>26</v>
      </c>
      <c r="B15" s="19">
        <v>443375</v>
      </c>
      <c r="C15" s="17">
        <v>310992</v>
      </c>
      <c r="D15" s="17">
        <v>37495</v>
      </c>
      <c r="E15" s="17">
        <v>106543</v>
      </c>
      <c r="F15" s="21">
        <v>5</v>
      </c>
      <c r="G15" s="19">
        <v>169438</v>
      </c>
      <c r="H15" s="17">
        <v>114067</v>
      </c>
      <c r="I15" s="17">
        <v>23446</v>
      </c>
      <c r="J15" s="17">
        <v>35939</v>
      </c>
      <c r="K15" s="21">
        <v>23</v>
      </c>
      <c r="L15" s="19">
        <v>45413</v>
      </c>
      <c r="M15" s="17">
        <v>31044</v>
      </c>
      <c r="N15" s="17">
        <v>4786</v>
      </c>
      <c r="O15" s="17">
        <v>4677</v>
      </c>
      <c r="P15" s="21">
        <v>8</v>
      </c>
      <c r="Q15" s="19">
        <v>20762</v>
      </c>
      <c r="R15" s="17">
        <v>14184</v>
      </c>
      <c r="S15" s="17">
        <v>1682</v>
      </c>
      <c r="T15" s="17">
        <v>3976</v>
      </c>
      <c r="U15" s="21">
        <v>678</v>
      </c>
      <c r="V15" s="19">
        <v>178311</v>
      </c>
      <c r="W15" s="17">
        <v>120592</v>
      </c>
      <c r="X15" s="17">
        <v>26002</v>
      </c>
      <c r="Y15" s="17">
        <v>49665</v>
      </c>
      <c r="Z15" s="21">
        <v>2</v>
      </c>
      <c r="AA15" s="19">
        <v>21669</v>
      </c>
      <c r="AB15" s="17">
        <v>13551</v>
      </c>
      <c r="AC15" s="17">
        <v>5542</v>
      </c>
      <c r="AD15" s="17">
        <v>2325</v>
      </c>
      <c r="AE15" s="21">
        <v>334</v>
      </c>
      <c r="AF15" s="19">
        <v>346137</v>
      </c>
      <c r="AG15" s="17">
        <v>241923</v>
      </c>
      <c r="AH15" s="17">
        <v>25924</v>
      </c>
      <c r="AI15" s="17">
        <v>87187</v>
      </c>
      <c r="AJ15" s="21">
        <v>301</v>
      </c>
    </row>
    <row r="16" spans="1:36" s="11" customFormat="1" x14ac:dyDescent="0.2">
      <c r="A16" s="10" t="s">
        <v>36</v>
      </c>
      <c r="B16" s="19">
        <v>545081</v>
      </c>
      <c r="C16" s="17">
        <v>344789</v>
      </c>
      <c r="D16" s="17">
        <v>101706</v>
      </c>
      <c r="E16" s="17">
        <v>169828</v>
      </c>
      <c r="F16" s="21">
        <v>51</v>
      </c>
      <c r="G16" s="19">
        <v>170288</v>
      </c>
      <c r="H16" s="17">
        <v>108432</v>
      </c>
      <c r="I16" s="17">
        <v>851</v>
      </c>
      <c r="J16" s="17">
        <v>64628</v>
      </c>
      <c r="K16" s="21">
        <v>57</v>
      </c>
      <c r="L16" s="19">
        <v>53581</v>
      </c>
      <c r="M16" s="17">
        <v>33126</v>
      </c>
      <c r="N16" s="17">
        <v>8168</v>
      </c>
      <c r="O16" s="17">
        <v>9198</v>
      </c>
      <c r="P16" s="21">
        <v>452</v>
      </c>
      <c r="Q16" s="19">
        <v>26534</v>
      </c>
      <c r="R16" s="17">
        <v>16681</v>
      </c>
      <c r="S16" s="17">
        <v>5772</v>
      </c>
      <c r="T16" s="17">
        <v>8959</v>
      </c>
      <c r="U16" s="21">
        <v>2886</v>
      </c>
      <c r="V16" s="19">
        <v>183954</v>
      </c>
      <c r="W16" s="17">
        <v>118981</v>
      </c>
      <c r="X16" s="17">
        <v>5643</v>
      </c>
      <c r="Y16" s="17">
        <v>66848</v>
      </c>
      <c r="Z16" s="21">
        <v>107</v>
      </c>
      <c r="AA16" s="19">
        <v>20147</v>
      </c>
      <c r="AB16" s="17">
        <v>10321</v>
      </c>
      <c r="AC16" s="17">
        <v>-1522</v>
      </c>
      <c r="AD16" s="17">
        <v>5128</v>
      </c>
      <c r="AE16" s="21">
        <v>1455</v>
      </c>
      <c r="AF16" s="19">
        <v>392079</v>
      </c>
      <c r="AG16" s="17">
        <v>252357</v>
      </c>
      <c r="AH16" s="17">
        <v>45942</v>
      </c>
      <c r="AI16" s="17">
        <v>173020</v>
      </c>
      <c r="AJ16" s="21">
        <v>12897</v>
      </c>
    </row>
    <row r="17" spans="1:36" s="30" customFormat="1" x14ac:dyDescent="0.2">
      <c r="A17" s="12" t="s">
        <v>27</v>
      </c>
      <c r="B17" s="20">
        <v>585422</v>
      </c>
      <c r="C17" s="18">
        <v>359139</v>
      </c>
      <c r="D17" s="18">
        <v>40341</v>
      </c>
      <c r="E17" s="18">
        <v>180074</v>
      </c>
      <c r="F17" s="22">
        <v>53</v>
      </c>
      <c r="G17" s="20">
        <v>212545</v>
      </c>
      <c r="H17" s="18">
        <v>125952</v>
      </c>
      <c r="I17" s="18">
        <v>42257</v>
      </c>
      <c r="J17" s="18">
        <v>76310</v>
      </c>
      <c r="K17" s="22">
        <v>143</v>
      </c>
      <c r="L17" s="20">
        <v>63084</v>
      </c>
      <c r="M17" s="18">
        <v>37480</v>
      </c>
      <c r="N17" s="18">
        <v>9503</v>
      </c>
      <c r="O17" s="18">
        <v>9708</v>
      </c>
      <c r="P17" s="22">
        <v>688</v>
      </c>
      <c r="Q17" s="20">
        <v>26906</v>
      </c>
      <c r="R17" s="18">
        <v>16472</v>
      </c>
      <c r="S17" s="18">
        <v>372</v>
      </c>
      <c r="T17" s="18">
        <v>9607</v>
      </c>
      <c r="U17" s="22">
        <v>3189</v>
      </c>
      <c r="V17" s="20">
        <v>198123</v>
      </c>
      <c r="W17" s="18">
        <v>121098</v>
      </c>
      <c r="X17" s="18">
        <v>14169</v>
      </c>
      <c r="Y17" s="18">
        <v>69979</v>
      </c>
      <c r="Z17" s="22">
        <v>89</v>
      </c>
      <c r="AA17" s="20">
        <v>24992</v>
      </c>
      <c r="AB17" s="18">
        <v>14776</v>
      </c>
      <c r="AC17" s="18">
        <v>4845</v>
      </c>
      <c r="AD17" s="18">
        <v>6808</v>
      </c>
      <c r="AE17" s="22">
        <v>1634</v>
      </c>
      <c r="AF17" s="20">
        <v>430792</v>
      </c>
      <c r="AG17" s="18">
        <v>262663</v>
      </c>
      <c r="AH17" s="18">
        <v>38713</v>
      </c>
      <c r="AI17" s="18">
        <v>186994</v>
      </c>
      <c r="AJ17" s="22">
        <v>13606</v>
      </c>
    </row>
    <row r="18" spans="1:36" x14ac:dyDescent="0.2">
      <c r="A18" s="10" t="s">
        <v>28</v>
      </c>
      <c r="B18" s="19"/>
      <c r="C18" s="17"/>
      <c r="D18" s="17"/>
      <c r="E18" s="17"/>
      <c r="F18" s="21"/>
      <c r="G18" s="19"/>
      <c r="H18" s="17"/>
      <c r="I18" s="17"/>
      <c r="J18" s="17"/>
      <c r="K18" s="21"/>
      <c r="L18" s="19"/>
      <c r="M18" s="17"/>
      <c r="N18" s="17"/>
      <c r="O18" s="17"/>
      <c r="P18" s="21"/>
      <c r="Q18" s="19"/>
      <c r="R18" s="17"/>
      <c r="S18" s="17"/>
      <c r="T18" s="17"/>
      <c r="U18" s="21"/>
      <c r="V18" s="19"/>
      <c r="W18" s="17"/>
      <c r="X18" s="17"/>
      <c r="Y18" s="17"/>
      <c r="Z18" s="21"/>
      <c r="AA18" s="19"/>
      <c r="AB18" s="17"/>
      <c r="AC18" s="17"/>
      <c r="AD18" s="17"/>
      <c r="AE18" s="21"/>
      <c r="AF18" s="19"/>
      <c r="AG18" s="17"/>
      <c r="AH18" s="17"/>
      <c r="AI18" s="17"/>
      <c r="AJ18" s="21"/>
    </row>
    <row r="19" spans="1:36" x14ac:dyDescent="0.2">
      <c r="A19" s="10" t="s">
        <v>29</v>
      </c>
      <c r="B19" s="19"/>
      <c r="C19" s="17"/>
      <c r="D19" s="17"/>
      <c r="E19" s="17"/>
      <c r="F19" s="21"/>
      <c r="G19" s="19"/>
      <c r="H19" s="17"/>
      <c r="I19" s="17"/>
      <c r="J19" s="17"/>
      <c r="K19" s="21"/>
      <c r="L19" s="19"/>
      <c r="M19" s="17"/>
      <c r="N19" s="17"/>
      <c r="O19" s="17"/>
      <c r="P19" s="21"/>
      <c r="Q19" s="19"/>
      <c r="R19" s="17"/>
      <c r="S19" s="17"/>
      <c r="T19" s="17"/>
      <c r="U19" s="21"/>
      <c r="V19" s="19"/>
      <c r="W19" s="17"/>
      <c r="X19" s="17"/>
      <c r="Y19" s="17"/>
      <c r="Z19" s="21"/>
      <c r="AA19" s="19"/>
      <c r="AB19" s="17"/>
      <c r="AC19" s="17"/>
      <c r="AD19" s="17"/>
      <c r="AE19" s="21"/>
      <c r="AF19" s="19"/>
      <c r="AG19" s="17"/>
      <c r="AH19" s="17"/>
      <c r="AI19" s="17"/>
      <c r="AJ19" s="21"/>
    </row>
    <row r="20" spans="1:36" x14ac:dyDescent="0.2">
      <c r="A20" s="10" t="s">
        <v>37</v>
      </c>
      <c r="B20" s="19"/>
      <c r="C20" s="17"/>
      <c r="D20" s="17"/>
      <c r="E20" s="17"/>
      <c r="F20" s="21"/>
      <c r="G20" s="19"/>
      <c r="H20" s="17"/>
      <c r="I20" s="17"/>
      <c r="J20" s="17"/>
      <c r="K20" s="21"/>
      <c r="L20" s="19"/>
      <c r="M20" s="17"/>
      <c r="N20" s="17"/>
      <c r="O20" s="17"/>
      <c r="P20" s="21"/>
      <c r="Q20" s="19"/>
      <c r="R20" s="17"/>
      <c r="S20" s="17"/>
      <c r="T20" s="17"/>
      <c r="U20" s="21"/>
      <c r="V20" s="19"/>
      <c r="W20" s="17"/>
      <c r="X20" s="17"/>
      <c r="Y20" s="17"/>
      <c r="Z20" s="21"/>
      <c r="AA20" s="19"/>
      <c r="AB20" s="17"/>
      <c r="AC20" s="17"/>
      <c r="AD20" s="17"/>
      <c r="AE20" s="21"/>
      <c r="AF20" s="19"/>
      <c r="AG20" s="17"/>
      <c r="AH20" s="17"/>
      <c r="AI20" s="17"/>
      <c r="AJ20" s="21"/>
    </row>
    <row r="21" spans="1:36" ht="12" thickBot="1" x14ac:dyDescent="0.25">
      <c r="A21" s="10" t="s">
        <v>30</v>
      </c>
      <c r="B21" s="27"/>
      <c r="C21" s="28"/>
      <c r="D21" s="28"/>
      <c r="E21" s="28"/>
      <c r="F21" s="29"/>
      <c r="G21" s="27"/>
      <c r="H21" s="28"/>
      <c r="I21" s="28"/>
      <c r="J21" s="28"/>
      <c r="K21" s="29"/>
      <c r="L21" s="27"/>
      <c r="M21" s="28"/>
      <c r="N21" s="28"/>
      <c r="O21" s="28"/>
      <c r="P21" s="29"/>
      <c r="Q21" s="27"/>
      <c r="R21" s="28"/>
      <c r="S21" s="28"/>
      <c r="T21" s="28"/>
      <c r="U21" s="29"/>
      <c r="V21" s="27"/>
      <c r="W21" s="28"/>
      <c r="X21" s="28"/>
      <c r="Y21" s="28"/>
      <c r="Z21" s="29"/>
      <c r="AA21" s="27"/>
      <c r="AB21" s="28"/>
      <c r="AC21" s="28"/>
      <c r="AD21" s="28"/>
      <c r="AE21" s="29"/>
      <c r="AF21" s="27"/>
      <c r="AG21" s="28"/>
      <c r="AH21" s="28"/>
      <c r="AI21" s="28"/>
      <c r="AJ21" s="29"/>
    </row>
  </sheetData>
  <mergeCells count="9">
    <mergeCell ref="V5:Z5"/>
    <mergeCell ref="AA5:AE5"/>
    <mergeCell ref="AF5:AJ5"/>
    <mergeCell ref="C1:F1"/>
    <mergeCell ref="B5:F5"/>
    <mergeCell ref="G5:K5"/>
    <mergeCell ref="L5:P5"/>
    <mergeCell ref="Q5:U5"/>
    <mergeCell ref="C2:F2"/>
  </mergeCells>
  <dataValidations count="1">
    <dataValidation type="list" allowBlank="1" showInputMessage="1" showErrorMessage="1" sqref="WTB983011 A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GP5">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tabSelected="1" workbookViewId="0">
      <selection activeCell="B14" sqref="B14"/>
    </sheetView>
  </sheetViews>
  <sheetFormatPr defaultRowHeight="12.75" x14ac:dyDescent="0.2"/>
  <cols>
    <col min="1" max="1" width="33.83203125" style="1" customWidth="1"/>
    <col min="2" max="2" width="20" style="1" customWidth="1"/>
    <col min="3" max="3" width="17.5" style="1" customWidth="1"/>
    <col min="4" max="4" width="17.83203125" style="1" customWidth="1"/>
    <col min="5" max="5" width="16.6640625" style="1" customWidth="1"/>
    <col min="6" max="6" width="20.5" style="1" customWidth="1"/>
    <col min="7" max="7" width="23.83203125" style="1" customWidth="1"/>
    <col min="8" max="8" width="2.6640625" style="1" customWidth="1"/>
    <col min="9" max="16384" width="9.33203125" style="1"/>
  </cols>
  <sheetData>
    <row r="1" spans="1:7" ht="15.95" customHeight="1" x14ac:dyDescent="0.2">
      <c r="A1" s="46" t="s">
        <v>0</v>
      </c>
      <c r="B1" s="46"/>
      <c r="C1" s="46"/>
      <c r="D1" s="46"/>
      <c r="E1" s="46"/>
      <c r="F1" s="46"/>
      <c r="G1" s="46"/>
    </row>
    <row r="2" spans="1:7" ht="15.95" customHeight="1" x14ac:dyDescent="0.2">
      <c r="A2" s="46" t="s">
        <v>1</v>
      </c>
      <c r="B2" s="46"/>
      <c r="C2" s="46"/>
      <c r="D2" s="46"/>
      <c r="E2" s="46"/>
      <c r="F2" s="46"/>
      <c r="G2" s="46"/>
    </row>
    <row r="3" spans="1:7" ht="72" customHeight="1" x14ac:dyDescent="0.2">
      <c r="A3" s="2"/>
      <c r="B3" s="3" t="str">
        <f>INPUT!A1&amp;"*"</f>
        <v>QUARTER ENDED DECEMBER 31 2016*</v>
      </c>
      <c r="C3" s="4" t="s">
        <v>2</v>
      </c>
      <c r="D3" s="4" t="s">
        <v>3</v>
      </c>
      <c r="E3" s="4" t="s">
        <v>4</v>
      </c>
      <c r="F3" s="4" t="s">
        <v>5</v>
      </c>
      <c r="G3" s="4" t="s">
        <v>6</v>
      </c>
    </row>
    <row r="4" spans="1:7" ht="27.95" customHeight="1" x14ac:dyDescent="0.2">
      <c r="A4" s="44" t="s">
        <v>7</v>
      </c>
      <c r="B4" s="3">
        <f>INPUT!A3</f>
        <v>2016</v>
      </c>
      <c r="C4" s="24">
        <f>VLOOKUP(INPUT!$A$1,INPUT!$A$5:$AJ$21,2,FALSE)</f>
        <v>585422</v>
      </c>
      <c r="D4" s="24">
        <f>VLOOKUP(INPUT!$A$1,INPUT!$A$5:$AJ$21,3,FALSE)</f>
        <v>359139</v>
      </c>
      <c r="E4" s="26">
        <f>VLOOKUP(INPUT!$A$1,INPUT!$A$5:$AJ$21,4,FALSE)</f>
        <v>40341</v>
      </c>
      <c r="F4" s="24">
        <f>VLOOKUP(INPUT!$A$1,INPUT!$A$5:$AJ$21,5,FALSE)</f>
        <v>180074</v>
      </c>
      <c r="G4" s="24">
        <f>VLOOKUP(INPUT!$A$1,INPUT!$A$5:$AJ$21,6,FALSE)</f>
        <v>53</v>
      </c>
    </row>
    <row r="5" spans="1:7" ht="27.95" customHeight="1" x14ac:dyDescent="0.2">
      <c r="A5" s="45"/>
      <c r="B5" s="3">
        <f>INPUT!A4</f>
        <v>2015</v>
      </c>
      <c r="C5" s="24">
        <f>VLOOKUP(INPUT!$A$2,INPUT!$A$5:$AJ$21,2,FALSE)</f>
        <v>587277</v>
      </c>
      <c r="D5" s="24">
        <f>VLOOKUP(INPUT!$A$2,INPUT!$A$5:$AJ$21,3,FALSE)</f>
        <v>364638</v>
      </c>
      <c r="E5" s="26">
        <f>VLOOKUP(INPUT!$A$2,INPUT!$A$5:$AJ$21,4,FALSE)</f>
        <v>-101104</v>
      </c>
      <c r="F5" s="24">
        <f>VLOOKUP(INPUT!$A$2,INPUT!$A$5:$AJ$21,5,FALSE)</f>
        <v>209115</v>
      </c>
      <c r="G5" s="24">
        <f>VLOOKUP(INPUT!$A$2,INPUT!$A$5:$AJ$21,6,FALSE)</f>
        <v>3059</v>
      </c>
    </row>
    <row r="6" spans="1:7" ht="27.95" customHeight="1" x14ac:dyDescent="0.2">
      <c r="A6" s="47" t="s">
        <v>19</v>
      </c>
      <c r="B6" s="3">
        <f>$B$4</f>
        <v>2016</v>
      </c>
      <c r="C6" s="24">
        <f>VLOOKUP(INPUT!$A$1,INPUT!$A$5:$AJ$21,7,FALSE)</f>
        <v>212545</v>
      </c>
      <c r="D6" s="24">
        <f>VLOOKUP(INPUT!$A$1,INPUT!$A$5:$AJ$21,8,FALSE)</f>
        <v>125952</v>
      </c>
      <c r="E6" s="26">
        <f>VLOOKUP(INPUT!$A$1,INPUT!$A$5:$AJ$21,9,FALSE)</f>
        <v>42257</v>
      </c>
      <c r="F6" s="24">
        <f>VLOOKUP(INPUT!$A$1,INPUT!$A$5:$AJ$21,10,FALSE)</f>
        <v>76310</v>
      </c>
      <c r="G6" s="24">
        <f>VLOOKUP(INPUT!$A$1,INPUT!$A$5:$AJ$21,11,FALSE)</f>
        <v>143</v>
      </c>
    </row>
    <row r="7" spans="1:7" ht="27.95" customHeight="1" x14ac:dyDescent="0.2">
      <c r="A7" s="48"/>
      <c r="B7" s="3">
        <f>$B$5</f>
        <v>2015</v>
      </c>
      <c r="C7" s="24">
        <f>VLOOKUP(INPUT!$A$2,INPUT!$A$5:$AJ$21,7,FALSE)</f>
        <v>196326</v>
      </c>
      <c r="D7" s="24">
        <f>VLOOKUP(INPUT!$A$2,INPUT!$A$5:$AJ$21,8,FALSE)</f>
        <v>124486</v>
      </c>
      <c r="E7" s="26">
        <f>VLOOKUP(INPUT!$A$2,INPUT!$A$5:$AJ$21,9,FALSE)</f>
        <v>-21863</v>
      </c>
      <c r="F7" s="24">
        <f>VLOOKUP(INPUT!$A$2,INPUT!$A$5:$AJ$21,10,FALSE)</f>
        <v>86053</v>
      </c>
      <c r="G7" s="24">
        <f>VLOOKUP(INPUT!$A$2,INPUT!$A$5:$AJ$21,11,FALSE)</f>
        <v>415</v>
      </c>
    </row>
    <row r="8" spans="1:7" ht="27.95" customHeight="1" x14ac:dyDescent="0.2">
      <c r="A8" s="44" t="s">
        <v>8</v>
      </c>
      <c r="B8" s="3">
        <f>$B$4</f>
        <v>2016</v>
      </c>
      <c r="C8" s="24">
        <f>VLOOKUP(INPUT!$A$1,INPUT!$A$5:$AJ$21,12,FALSE)</f>
        <v>63084</v>
      </c>
      <c r="D8" s="24">
        <f>VLOOKUP(INPUT!$A$1,INPUT!$A$5:$AJ$21,13,FALSE)</f>
        <v>37480</v>
      </c>
      <c r="E8" s="26">
        <f>VLOOKUP(INPUT!$A$1,INPUT!$A$5:$AJ$21,14,FALSE)</f>
        <v>9503</v>
      </c>
      <c r="F8" s="24">
        <f>VLOOKUP(INPUT!$A$1,INPUT!$A$5:$AJ$21,15,FALSE)</f>
        <v>9708</v>
      </c>
      <c r="G8" s="24">
        <f>VLOOKUP(INPUT!$A$1,INPUT!$A$5:$AJ$21,16,FALSE)</f>
        <v>688</v>
      </c>
    </row>
    <row r="9" spans="1:7" ht="27.95" customHeight="1" x14ac:dyDescent="0.2">
      <c r="A9" s="45"/>
      <c r="B9" s="3">
        <f>$B$5</f>
        <v>2015</v>
      </c>
      <c r="C9" s="24">
        <f>VLOOKUP(INPUT!$A$2,INPUT!$A$5:$AJ$21,12,FALSE)</f>
        <v>53487</v>
      </c>
      <c r="D9" s="24">
        <f>VLOOKUP(INPUT!$A$2,INPUT!$A$5:$AJ$21,13,FALSE)</f>
        <v>28826</v>
      </c>
      <c r="E9" s="26">
        <f>VLOOKUP(INPUT!$A$2,INPUT!$A$5:$AJ$21,14,FALSE)</f>
        <v>5492</v>
      </c>
      <c r="F9" s="24">
        <f>VLOOKUP(INPUT!$A$2,INPUT!$A$5:$AJ$21,15,FALSE)</f>
        <v>13851</v>
      </c>
      <c r="G9" s="24">
        <f>VLOOKUP(INPUT!$A$2,INPUT!$A$5:$AJ$21,16,FALSE)</f>
        <v>1322</v>
      </c>
    </row>
    <row r="10" spans="1:7" ht="27.95" customHeight="1" x14ac:dyDescent="0.2">
      <c r="A10" s="44" t="s">
        <v>9</v>
      </c>
      <c r="B10" s="3">
        <f>$B$4</f>
        <v>2016</v>
      </c>
      <c r="C10" s="24">
        <f>VLOOKUP(INPUT!$A$1,INPUT!$A$5:$AJ$21,17,FALSE)</f>
        <v>26906</v>
      </c>
      <c r="D10" s="24">
        <f>VLOOKUP(INPUT!$A$1,INPUT!$A$5:$AJ$21,18,FALSE)</f>
        <v>16472</v>
      </c>
      <c r="E10" s="26">
        <f>VLOOKUP(INPUT!$A$1,INPUT!$A$5:$AJ$21,19,FALSE)</f>
        <v>372</v>
      </c>
      <c r="F10" s="24">
        <f>VLOOKUP(INPUT!$A$1,INPUT!$A$5:$AJ$21,20,FALSE)</f>
        <v>9607</v>
      </c>
      <c r="G10" s="24">
        <f>VLOOKUP(INPUT!$A$1,INPUT!$A$5:$AJ$21,21,FALSE)</f>
        <v>3189</v>
      </c>
    </row>
    <row r="11" spans="1:7" ht="27.95" customHeight="1" x14ac:dyDescent="0.2">
      <c r="A11" s="45"/>
      <c r="B11" s="3">
        <f>$B$5</f>
        <v>2015</v>
      </c>
      <c r="C11" s="24">
        <f>VLOOKUP(INPUT!$A$2,INPUT!$A$5:$AJ$21,17,FALSE)</f>
        <v>26599</v>
      </c>
      <c r="D11" s="24">
        <f>VLOOKUP(INPUT!$A$2,INPUT!$A$5:$AJ$21,18,FALSE)</f>
        <v>17141</v>
      </c>
      <c r="E11" s="26">
        <f>VLOOKUP(INPUT!$A$2,INPUT!$A$5:$AJ$21,19,FALSE)</f>
        <v>-4542</v>
      </c>
      <c r="F11" s="24">
        <f>VLOOKUP(INPUT!$A$2,INPUT!$A$5:$AJ$21,20,FALSE)</f>
        <v>11096</v>
      </c>
      <c r="G11" s="24">
        <f>VLOOKUP(INPUT!$A$2,INPUT!$A$5:$AJ$21,21,FALSE)</f>
        <v>2587</v>
      </c>
    </row>
    <row r="12" spans="1:7" ht="27.95" customHeight="1" x14ac:dyDescent="0.2">
      <c r="A12" s="44" t="s">
        <v>10</v>
      </c>
      <c r="B12" s="3">
        <f>$B$4</f>
        <v>2016</v>
      </c>
      <c r="C12" s="24">
        <f>VLOOKUP(INPUT!$A$1,INPUT!$A$5:$AJ$21,22,FALSE)</f>
        <v>198123</v>
      </c>
      <c r="D12" s="24">
        <f>VLOOKUP(INPUT!$A$1,INPUT!$A$5:$AJ$21,23,FALSE)</f>
        <v>121098</v>
      </c>
      <c r="E12" s="26">
        <f>VLOOKUP(INPUT!$A$1,INPUT!$A$5:$AJ$21,24,FALSE)</f>
        <v>14169</v>
      </c>
      <c r="F12" s="24">
        <f>VLOOKUP(INPUT!$A$1,INPUT!$A$5:$AJ$21,25,FALSE)</f>
        <v>69979</v>
      </c>
      <c r="G12" s="24">
        <f>VLOOKUP(INPUT!$A$1,INPUT!$A$5:$AJ$21,26,FALSE)</f>
        <v>89</v>
      </c>
    </row>
    <row r="13" spans="1:7" ht="27.95" customHeight="1" x14ac:dyDescent="0.2">
      <c r="A13" s="45"/>
      <c r="B13" s="3">
        <f>$B$5</f>
        <v>2015</v>
      </c>
      <c r="C13" s="24">
        <f>VLOOKUP(INPUT!$A$2,INPUT!$A$5:$AJ$21,22,FALSE)</f>
        <v>199905</v>
      </c>
      <c r="D13" s="24">
        <f>VLOOKUP(INPUT!$A$2,INPUT!$A$5:$AJ$21,23,FALSE)</f>
        <v>130242</v>
      </c>
      <c r="E13" s="26">
        <f>VLOOKUP(INPUT!$A$2,INPUT!$A$5:$AJ$21,24,FALSE)</f>
        <v>-26334</v>
      </c>
      <c r="F13" s="24">
        <f>VLOOKUP(INPUT!$A$2,INPUT!$A$5:$AJ$21,25,FALSE)</f>
        <v>81817</v>
      </c>
      <c r="G13" s="24">
        <f>VLOOKUP(INPUT!$A$2,INPUT!$A$5:$AJ$21,26,FALSE)</f>
        <v>218</v>
      </c>
    </row>
    <row r="14" spans="1:7" ht="27.95" customHeight="1" x14ac:dyDescent="0.2">
      <c r="A14" s="44" t="s">
        <v>11</v>
      </c>
      <c r="B14" s="3">
        <f>$B$4</f>
        <v>2016</v>
      </c>
      <c r="C14" s="24">
        <f>VLOOKUP(INPUT!$A$1,INPUT!$A$5:$AJ$21,27,FALSE)</f>
        <v>24992</v>
      </c>
      <c r="D14" s="24">
        <f>VLOOKUP(INPUT!$A$1,INPUT!$A$5:$AJ$21,28,FALSE)</f>
        <v>14776</v>
      </c>
      <c r="E14" s="26">
        <f>VLOOKUP(INPUT!$A$1,INPUT!$A$5:$AJ$21,29,FALSE)</f>
        <v>4845</v>
      </c>
      <c r="F14" s="24">
        <f>VLOOKUP(INPUT!$A$1,INPUT!$A$5:$AJ$21,30,FALSE)</f>
        <v>6808</v>
      </c>
      <c r="G14" s="24">
        <f>VLOOKUP(INPUT!$A$1,INPUT!$A$5:$AJ$21,31,FALSE)</f>
        <v>1634</v>
      </c>
    </row>
    <row r="15" spans="1:7" ht="27.95" customHeight="1" x14ac:dyDescent="0.2">
      <c r="A15" s="45"/>
      <c r="B15" s="3">
        <f>$B$5</f>
        <v>2015</v>
      </c>
      <c r="C15" s="24">
        <f>VLOOKUP(INPUT!$A$2,INPUT!$A$5:$AJ$21,27,FALSE)</f>
        <v>25819</v>
      </c>
      <c r="D15" s="24">
        <f>VLOOKUP(INPUT!$A$2,INPUT!$A$5:$AJ$21,28,FALSE)</f>
        <v>16920</v>
      </c>
      <c r="E15" s="26">
        <f>VLOOKUP(INPUT!$A$2,INPUT!$A$5:$AJ$21,29,FALSE)</f>
        <v>-3901</v>
      </c>
      <c r="F15" s="24">
        <f>VLOOKUP(INPUT!$A$2,INPUT!$A$5:$AJ$21,30,FALSE)</f>
        <v>7632</v>
      </c>
      <c r="G15" s="24">
        <f>VLOOKUP(INPUT!$A$2,INPUT!$A$5:$AJ$21,31,FALSE)</f>
        <v>2370</v>
      </c>
    </row>
    <row r="16" spans="1:7" ht="27.95" customHeight="1" x14ac:dyDescent="0.2">
      <c r="A16" s="44" t="s">
        <v>12</v>
      </c>
      <c r="B16" s="3">
        <f>$B$4</f>
        <v>2016</v>
      </c>
      <c r="C16" s="24">
        <f>VLOOKUP(INPUT!$A$1,INPUT!$A$5:$AJ$21,32,FALSE)</f>
        <v>430792</v>
      </c>
      <c r="D16" s="24">
        <f>VLOOKUP(INPUT!$A$1,INPUT!$A$5:$AJ$21,33,FALSE)</f>
        <v>262663</v>
      </c>
      <c r="E16" s="26">
        <f>VLOOKUP(INPUT!$A$1,INPUT!$A$5:$AJ$21,34,FALSE)</f>
        <v>38713</v>
      </c>
      <c r="F16" s="24">
        <f>VLOOKUP(INPUT!$A$1,INPUT!$A$5:$AJ$21,35,FALSE)</f>
        <v>186994</v>
      </c>
      <c r="G16" s="24">
        <f>VLOOKUP(INPUT!$A$1,INPUT!$A$5:$AJ$21,36,FALSE)</f>
        <v>13606</v>
      </c>
    </row>
    <row r="17" spans="1:7" ht="27.95" customHeight="1" x14ac:dyDescent="0.2">
      <c r="A17" s="45"/>
      <c r="B17" s="3">
        <f>$B$5</f>
        <v>2015</v>
      </c>
      <c r="C17" s="24">
        <f>VLOOKUP(INPUT!$A$2,INPUT!$A$5:$AJ$21,32,FALSE)</f>
        <v>424165</v>
      </c>
      <c r="D17" s="24">
        <f>VLOOKUP(INPUT!$A$2,INPUT!$A$5:$AJ$21,33,FALSE)</f>
        <v>266310</v>
      </c>
      <c r="E17" s="26">
        <f>VLOOKUP(INPUT!$A$2,INPUT!$A$5:$AJ$21,34,FALSE)</f>
        <v>-59599</v>
      </c>
      <c r="F17" s="24">
        <f>VLOOKUP(INPUT!$A$2,INPUT!$A$5:$AJ$21,35,FALSE)</f>
        <v>218079</v>
      </c>
      <c r="G17" s="24">
        <f>VLOOKUP(INPUT!$A$2,INPUT!$A$5:$AJ$21,36,FALSE)</f>
        <v>19834</v>
      </c>
    </row>
    <row r="19" spans="1:7" ht="15" x14ac:dyDescent="0.2">
      <c r="A19" s="5" t="str">
        <f>"*"&amp;INPUT!C1</f>
        <v>*CSX Transportation Inc.'s quarter ended on December 30, 2016.</v>
      </c>
      <c r="B19" s="5"/>
      <c r="C19" s="5"/>
    </row>
    <row r="20" spans="1:7" ht="15" x14ac:dyDescent="0.2">
      <c r="A20" s="5" t="str">
        <f>"*"&amp;INPUT!C2</f>
        <v>*CSX Transportation Inc.'s quarter ended on December 25, 2015.</v>
      </c>
      <c r="B20" s="5"/>
      <c r="C20" s="5"/>
    </row>
    <row r="21" spans="1:7" ht="15" x14ac:dyDescent="0.2">
      <c r="A21" s="5" t="s">
        <v>13</v>
      </c>
      <c r="B21" s="5"/>
      <c r="C21" s="5"/>
    </row>
  </sheetData>
  <mergeCells count="9">
    <mergeCell ref="A10:A11"/>
    <mergeCell ref="A12:A13"/>
    <mergeCell ref="A14:A15"/>
    <mergeCell ref="A16:A17"/>
    <mergeCell ref="A1:G1"/>
    <mergeCell ref="A2:G2"/>
    <mergeCell ref="A4:A5"/>
    <mergeCell ref="A6:A7"/>
    <mergeCell ref="A8:A9"/>
  </mergeCells>
  <pageMargins left="0.7" right="0.7" top="0.75" bottom="0.75" header="0.3" footer="0.3"/>
  <pageSetup scale="91" orientation="landscape" r:id="rId1"/>
  <ignoredErrors>
    <ignoredError sqref="B5 C6:C7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Government of the United States</cp:lastModifiedBy>
  <cp:lastPrinted>2017-02-01T14:53:08Z</cp:lastPrinted>
  <dcterms:created xsi:type="dcterms:W3CDTF">2013-02-13T08:02:04Z</dcterms:created>
  <dcterms:modified xsi:type="dcterms:W3CDTF">2017-02-01T15:19:42Z</dcterms:modified>
</cp:coreProperties>
</file>